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15" yWindow="1200" windowWidth="15600" windowHeight="6615" tabRatio="900"/>
  </bookViews>
  <sheets>
    <sheet name="Exec Summary" sheetId="50" r:id="rId1"/>
    <sheet name="Useful Statements" sheetId="20" state="hidden" r:id="rId2"/>
    <sheet name="UKIACR PI Table" sheetId="39" r:id="rId3"/>
    <sheet name="PI Data Sheet 1" sheetId="17" r:id="rId4"/>
    <sheet name="PI Data Sheet 2" sheetId="18" r:id="rId5"/>
    <sheet name="PI Data Sheet 3" sheetId="19" r:id="rId6"/>
    <sheet name="Site Selection" sheetId="21" state="hidden" r:id="rId7"/>
    <sheet name="Example Data - Filled in by Reg" sheetId="12" state="hidden" r:id="rId8"/>
    <sheet name="Updated Morphology Codes" sheetId="49" state="hidden" r:id="rId9"/>
  </sheets>
  <externalReferences>
    <externalReference r:id="rId10"/>
  </externalReferences>
  <definedNames>
    <definedName name="__xlnm.Print_Area" localSheetId="7">'Example Data - Filled in by Reg'!$A$1:$S$241</definedName>
    <definedName name="_xlnm._FilterDatabase" localSheetId="4" hidden="1">'PI Data Sheet 2'!$A$1:$A$279</definedName>
    <definedName name="_xlnm._FilterDatabase" localSheetId="5" hidden="1">'PI Data Sheet 3'!$X$118:$X$170</definedName>
    <definedName name="_xlnm._FilterDatabase" localSheetId="2" hidden="1">'UKIACR PI Table'!$A$1:$A$624</definedName>
    <definedName name="e">#REF!</definedName>
    <definedName name="ed">'[1]MI totals check'!$E$3</definedName>
    <definedName name="i">#REF!</definedName>
    <definedName name="id">'[1]MI totals check'!$I$3</definedName>
    <definedName name="n">#REF!</definedName>
    <definedName name="nd">'[1]MI totals check'!$H$3</definedName>
    <definedName name="_xlnm.Print_Area" localSheetId="7">'Example Data - Filled in by Reg'!$A$1:$S$241</definedName>
    <definedName name="s">#REF!</definedName>
    <definedName name="sd">'[1]MI totals check'!$F$3</definedName>
    <definedName name="u">#REF!</definedName>
    <definedName name="ud">'[1]MI totals check'!$J$3</definedName>
    <definedName name="w">#REF!</definedName>
    <definedName name="wd">'[1]MI totals check'!$G$3</definedName>
    <definedName name="Z_6A3BFC15_AA27_4BC4_9E66_A39E846CAEE4_.wvu.PrintArea" localSheetId="7">'Example Data - Filled in by Reg'!$A$1:$S$241</definedName>
    <definedName name="Z_93F44A21_93EA_4FA1_96DC_D457BC114E6B_.wvu.PrintArea" localSheetId="7">'Example Data - Filled in by Reg'!$A$1:$S$241</definedName>
  </definedNames>
  <calcPr calcId="125725"/>
</workbook>
</file>

<file path=xl/calcChain.xml><?xml version="1.0" encoding="utf-8"?>
<calcChain xmlns="http://schemas.openxmlformats.org/spreadsheetml/2006/main">
  <c r="C152" i="39"/>
  <c r="AA246" i="18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B246"/>
  <c r="C1182" i="17"/>
  <c r="B1182"/>
  <c r="D1182" s="1"/>
  <c r="D1126"/>
  <c r="C1126"/>
  <c r="B1126"/>
  <c r="C1098"/>
  <c r="B1098"/>
  <c r="D1098"/>
  <c r="C304" i="39"/>
  <c r="C277"/>
  <c r="C250"/>
  <c r="C223"/>
  <c r="D286" i="17"/>
  <c r="D314"/>
  <c r="D370"/>
  <c r="D1202" l="1"/>
  <c r="AA238" i="18" l="1"/>
  <c r="C177" i="39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94"/>
  <c r="C195"/>
  <c r="C196"/>
  <c r="G1070" i="17"/>
  <c r="F1070"/>
  <c r="E1070"/>
  <c r="G1069"/>
  <c r="F1069"/>
  <c r="E1069"/>
  <c r="C1070"/>
  <c r="B1070"/>
  <c r="C1069"/>
  <c r="B1069"/>
  <c r="C323" i="39"/>
  <c r="C322"/>
  <c r="C321"/>
  <c r="C320"/>
  <c r="C319"/>
  <c r="C1207" i="17"/>
  <c r="B1207"/>
  <c r="C1206"/>
  <c r="B1206"/>
  <c r="C1205"/>
  <c r="B1205"/>
  <c r="C1204"/>
  <c r="B1204"/>
  <c r="C1203"/>
  <c r="B1203"/>
  <c r="C1202"/>
  <c r="B1202"/>
  <c r="C1039"/>
  <c r="B1039"/>
  <c r="AA245" i="18" l="1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B242"/>
  <c r="AA240"/>
  <c r="Z240"/>
  <c r="Y240"/>
  <c r="X240"/>
  <c r="W240"/>
  <c r="V240"/>
  <c r="V241" s="1"/>
  <c r="U240"/>
  <c r="T240"/>
  <c r="S240"/>
  <c r="R240"/>
  <c r="Q240"/>
  <c r="P240"/>
  <c r="O240"/>
  <c r="N240"/>
  <c r="N241" s="1"/>
  <c r="M240"/>
  <c r="L240"/>
  <c r="K240"/>
  <c r="J240"/>
  <c r="I240"/>
  <c r="H240"/>
  <c r="G240"/>
  <c r="F240"/>
  <c r="E240"/>
  <c r="D240"/>
  <c r="C240"/>
  <c r="B240"/>
  <c r="B241" s="1"/>
  <c r="AA237"/>
  <c r="Z237"/>
  <c r="Y237"/>
  <c r="X237"/>
  <c r="W237"/>
  <c r="V237"/>
  <c r="U237"/>
  <c r="T237"/>
  <c r="T241" s="1"/>
  <c r="S237"/>
  <c r="R237"/>
  <c r="Q237"/>
  <c r="P237"/>
  <c r="O237"/>
  <c r="N237"/>
  <c r="M237"/>
  <c r="M241" s="1"/>
  <c r="L237"/>
  <c r="L241" s="1"/>
  <c r="K237"/>
  <c r="J237"/>
  <c r="I237"/>
  <c r="H237"/>
  <c r="G237"/>
  <c r="F237"/>
  <c r="E237"/>
  <c r="D237"/>
  <c r="D241" s="1"/>
  <c r="C237"/>
  <c r="B237"/>
  <c r="AA234"/>
  <c r="Z234"/>
  <c r="Y234"/>
  <c r="X234"/>
  <c r="W234"/>
  <c r="V234"/>
  <c r="U234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B234"/>
  <c r="AA232"/>
  <c r="Z232"/>
  <c r="Y232"/>
  <c r="X232"/>
  <c r="W232"/>
  <c r="V232"/>
  <c r="U232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B232"/>
  <c r="AD221"/>
  <c r="AC221"/>
  <c r="AB221"/>
  <c r="AA221"/>
  <c r="Z221"/>
  <c r="Z228" s="1"/>
  <c r="Y221"/>
  <c r="X221"/>
  <c r="W221"/>
  <c r="V221"/>
  <c r="U221"/>
  <c r="T221"/>
  <c r="S221"/>
  <c r="R217"/>
  <c r="R222" s="1"/>
  <c r="Q221"/>
  <c r="P221"/>
  <c r="P228" s="1"/>
  <c r="O221"/>
  <c r="N221"/>
  <c r="M221"/>
  <c r="L221"/>
  <c r="K221"/>
  <c r="J221"/>
  <c r="I221"/>
  <c r="H221"/>
  <c r="G221"/>
  <c r="F221"/>
  <c r="E221"/>
  <c r="D221"/>
  <c r="C221"/>
  <c r="B221"/>
  <c r="AD220"/>
  <c r="AC220"/>
  <c r="AB220"/>
  <c r="AA220"/>
  <c r="Z220"/>
  <c r="Z227" s="1"/>
  <c r="Y220"/>
  <c r="X220"/>
  <c r="W220"/>
  <c r="V220"/>
  <c r="U220"/>
  <c r="T220"/>
  <c r="S220"/>
  <c r="Q220"/>
  <c r="Q227" s="1"/>
  <c r="P220"/>
  <c r="P227" s="1"/>
  <c r="O220"/>
  <c r="N220"/>
  <c r="M220"/>
  <c r="L220"/>
  <c r="K220"/>
  <c r="J220"/>
  <c r="J227" s="1"/>
  <c r="I220"/>
  <c r="H220"/>
  <c r="G220"/>
  <c r="F220"/>
  <c r="E220"/>
  <c r="E227" s="1"/>
  <c r="D220"/>
  <c r="C220"/>
  <c r="B220"/>
  <c r="AD219"/>
  <c r="AD226" s="1"/>
  <c r="AC219"/>
  <c r="AB219"/>
  <c r="AA219"/>
  <c r="Z219"/>
  <c r="Y219"/>
  <c r="X219"/>
  <c r="W219"/>
  <c r="V219"/>
  <c r="U219"/>
  <c r="T219"/>
  <c r="S219"/>
  <c r="Q219"/>
  <c r="Q226" s="1"/>
  <c r="P219"/>
  <c r="P226" s="1"/>
  <c r="O219"/>
  <c r="N219"/>
  <c r="M219"/>
  <c r="L219"/>
  <c r="K219"/>
  <c r="J219"/>
  <c r="I219"/>
  <c r="I226" s="1"/>
  <c r="H219"/>
  <c r="G219"/>
  <c r="F219"/>
  <c r="E219"/>
  <c r="D219"/>
  <c r="C219"/>
  <c r="B219"/>
  <c r="AD218"/>
  <c r="AC218"/>
  <c r="AB218"/>
  <c r="AA218"/>
  <c r="AA225" s="1"/>
  <c r="Z218"/>
  <c r="Y218"/>
  <c r="X218"/>
  <c r="W218"/>
  <c r="V218"/>
  <c r="U218"/>
  <c r="T218"/>
  <c r="S218"/>
  <c r="R223"/>
  <c r="Q218"/>
  <c r="P218"/>
  <c r="O218"/>
  <c r="N218"/>
  <c r="M218"/>
  <c r="L218"/>
  <c r="K218"/>
  <c r="J218"/>
  <c r="I218"/>
  <c r="H218"/>
  <c r="G218"/>
  <c r="F218"/>
  <c r="E218"/>
  <c r="D218"/>
  <c r="C218"/>
  <c r="B218"/>
  <c r="AD214"/>
  <c r="AC214"/>
  <c r="AB214"/>
  <c r="AA214"/>
  <c r="Y214"/>
  <c r="X214"/>
  <c r="W214"/>
  <c r="V214"/>
  <c r="U214"/>
  <c r="T214"/>
  <c r="T228" s="1"/>
  <c r="S214"/>
  <c r="R214"/>
  <c r="O214"/>
  <c r="N214"/>
  <c r="M214"/>
  <c r="L214"/>
  <c r="K214"/>
  <c r="K228" s="1"/>
  <c r="J214"/>
  <c r="I214"/>
  <c r="I228" s="1"/>
  <c r="H214"/>
  <c r="G214"/>
  <c r="F214"/>
  <c r="E214"/>
  <c r="D214"/>
  <c r="C214"/>
  <c r="C228" s="1"/>
  <c r="B214"/>
  <c r="AD213"/>
  <c r="AD227" s="1"/>
  <c r="AC213"/>
  <c r="AB213"/>
  <c r="AA213"/>
  <c r="Y213"/>
  <c r="Y227" s="1"/>
  <c r="X213"/>
  <c r="X227" s="1"/>
  <c r="W213"/>
  <c r="V213"/>
  <c r="U213"/>
  <c r="T213"/>
  <c r="S213"/>
  <c r="R213"/>
  <c r="R227" s="1"/>
  <c r="O213"/>
  <c r="O227" s="1"/>
  <c r="N213"/>
  <c r="M213"/>
  <c r="L213"/>
  <c r="K213"/>
  <c r="K227" s="1"/>
  <c r="J213"/>
  <c r="I213"/>
  <c r="H213"/>
  <c r="G213"/>
  <c r="G227" s="1"/>
  <c r="F213"/>
  <c r="E213"/>
  <c r="D213"/>
  <c r="D227" s="1"/>
  <c r="C213"/>
  <c r="C227" s="1"/>
  <c r="B213"/>
  <c r="AD212"/>
  <c r="AC212"/>
  <c r="AB212"/>
  <c r="AB226" s="1"/>
  <c r="AA212"/>
  <c r="Y212"/>
  <c r="X212"/>
  <c r="W212"/>
  <c r="V212"/>
  <c r="V226" s="1"/>
  <c r="U212"/>
  <c r="T212"/>
  <c r="S212"/>
  <c r="R212"/>
  <c r="O212"/>
  <c r="N212"/>
  <c r="M212"/>
  <c r="M226" s="1"/>
  <c r="L212"/>
  <c r="K212"/>
  <c r="J212"/>
  <c r="I212"/>
  <c r="H212"/>
  <c r="G212"/>
  <c r="F212"/>
  <c r="E212"/>
  <c r="E226" s="1"/>
  <c r="D212"/>
  <c r="C212"/>
  <c r="B212"/>
  <c r="AD211"/>
  <c r="AC211"/>
  <c r="AB211"/>
  <c r="AA211"/>
  <c r="Y211"/>
  <c r="Y210" s="1"/>
  <c r="Y215" s="1"/>
  <c r="X211"/>
  <c r="W211"/>
  <c r="V211"/>
  <c r="U211"/>
  <c r="U216" s="1"/>
  <c r="T211"/>
  <c r="S211"/>
  <c r="R211"/>
  <c r="Q210"/>
  <c r="Q215" s="1"/>
  <c r="O211"/>
  <c r="N211"/>
  <c r="M211"/>
  <c r="L211"/>
  <c r="K211"/>
  <c r="J211"/>
  <c r="I211"/>
  <c r="H211"/>
  <c r="G211"/>
  <c r="F211"/>
  <c r="E211"/>
  <c r="D211"/>
  <c r="C211"/>
  <c r="C210" s="1"/>
  <c r="C215" s="1"/>
  <c r="B211"/>
  <c r="AC228"/>
  <c r="Q228"/>
  <c r="Z225"/>
  <c r="X241"/>
  <c r="R241"/>
  <c r="H241"/>
  <c r="F241"/>
  <c r="H228"/>
  <c r="G228"/>
  <c r="M227"/>
  <c r="I227"/>
  <c r="Z226"/>
  <c r="R226"/>
  <c r="N225"/>
  <c r="F225"/>
  <c r="X223"/>
  <c r="H223"/>
  <c r="T217"/>
  <c r="T222" s="1"/>
  <c r="D217"/>
  <c r="D222" s="1"/>
  <c r="Y216"/>
  <c r="AD225" l="1"/>
  <c r="AD224" s="1"/>
  <c r="AD229" s="1"/>
  <c r="AD228"/>
  <c r="AB210"/>
  <c r="AB215" s="1"/>
  <c r="I238"/>
  <c r="Q238"/>
  <c r="U238"/>
  <c r="E216"/>
  <c r="I210"/>
  <c r="I215" s="1"/>
  <c r="M216"/>
  <c r="R216"/>
  <c r="V225"/>
  <c r="B226"/>
  <c r="F216"/>
  <c r="J226"/>
  <c r="N216"/>
  <c r="V227"/>
  <c r="AA227"/>
  <c r="N210"/>
  <c r="N215" s="1"/>
  <c r="J241"/>
  <c r="Z241"/>
  <c r="U228"/>
  <c r="U233" s="1"/>
  <c r="AD216"/>
  <c r="E223"/>
  <c r="I223"/>
  <c r="M223"/>
  <c r="Q223"/>
  <c r="U223"/>
  <c r="Y223"/>
  <c r="AC223"/>
  <c r="P243"/>
  <c r="S227"/>
  <c r="W227"/>
  <c r="U243"/>
  <c r="L225"/>
  <c r="T225"/>
  <c r="G226"/>
  <c r="O226"/>
  <c r="T227"/>
  <c r="O228"/>
  <c r="O233" s="1"/>
  <c r="W228"/>
  <c r="W238" s="1"/>
  <c r="P241"/>
  <c r="Q243"/>
  <c r="F227"/>
  <c r="N227"/>
  <c r="V210"/>
  <c r="Y226"/>
  <c r="L227"/>
  <c r="U227"/>
  <c r="AC227"/>
  <c r="D223"/>
  <c r="H217"/>
  <c r="H222" s="1"/>
  <c r="L228"/>
  <c r="L235" s="1"/>
  <c r="T223"/>
  <c r="X217"/>
  <c r="X222" s="1"/>
  <c r="AB223"/>
  <c r="C238"/>
  <c r="G238"/>
  <c r="K238"/>
  <c r="E241"/>
  <c r="I241"/>
  <c r="Q241"/>
  <c r="U241"/>
  <c r="Y241"/>
  <c r="S226"/>
  <c r="I243"/>
  <c r="B223"/>
  <c r="F223"/>
  <c r="N223"/>
  <c r="V223"/>
  <c r="Z223"/>
  <c r="AD223"/>
  <c r="H238"/>
  <c r="P238"/>
  <c r="T238"/>
  <c r="O238"/>
  <c r="O210"/>
  <c r="O215" s="1"/>
  <c r="C223"/>
  <c r="K223"/>
  <c r="O223"/>
  <c r="AB227"/>
  <c r="Z238"/>
  <c r="I216"/>
  <c r="L217"/>
  <c r="L222" s="1"/>
  <c r="AB217"/>
  <c r="AB222" s="1"/>
  <c r="P223"/>
  <c r="B225"/>
  <c r="R225"/>
  <c r="N226"/>
  <c r="D228"/>
  <c r="D238" s="1"/>
  <c r="X228"/>
  <c r="X238" s="1"/>
  <c r="V216"/>
  <c r="AC225"/>
  <c r="D226"/>
  <c r="H226"/>
  <c r="L226"/>
  <c r="U226"/>
  <c r="B210"/>
  <c r="B215" s="1"/>
  <c r="J210"/>
  <c r="J215" s="1"/>
  <c r="W226"/>
  <c r="B227"/>
  <c r="S223"/>
  <c r="W223"/>
  <c r="AA223"/>
  <c r="B217"/>
  <c r="B222" s="1"/>
  <c r="F217"/>
  <c r="F222" s="1"/>
  <c r="J217"/>
  <c r="J222" s="1"/>
  <c r="N217"/>
  <c r="N222" s="1"/>
  <c r="V217"/>
  <c r="V222" s="1"/>
  <c r="Z217"/>
  <c r="Z222" s="1"/>
  <c r="AD217"/>
  <c r="AD222" s="1"/>
  <c r="C241"/>
  <c r="G241"/>
  <c r="K241"/>
  <c r="O241"/>
  <c r="S241"/>
  <c r="W241"/>
  <c r="AA241"/>
  <c r="R210"/>
  <c r="R215" s="1"/>
  <c r="F210"/>
  <c r="F215" s="1"/>
  <c r="P217"/>
  <c r="P222" s="1"/>
  <c r="E225"/>
  <c r="F226"/>
  <c r="AB228"/>
  <c r="S210"/>
  <c r="S215" s="1"/>
  <c r="AA216"/>
  <c r="G210"/>
  <c r="G215" s="1"/>
  <c r="D225"/>
  <c r="D230" s="1"/>
  <c r="G223"/>
  <c r="L223"/>
  <c r="K210"/>
  <c r="K215" s="1"/>
  <c r="J216"/>
  <c r="C226"/>
  <c r="K226"/>
  <c r="T226"/>
  <c r="X226"/>
  <c r="AC226"/>
  <c r="H227"/>
  <c r="S228"/>
  <c r="W210"/>
  <c r="W215" s="1"/>
  <c r="AA228"/>
  <c r="J225"/>
  <c r="E228"/>
  <c r="E243" s="1"/>
  <c r="M228"/>
  <c r="M243" s="1"/>
  <c r="Y228"/>
  <c r="Y243" s="1"/>
  <c r="P235"/>
  <c r="D243"/>
  <c r="L243"/>
  <c r="T243"/>
  <c r="H235"/>
  <c r="W233"/>
  <c r="C233"/>
  <c r="K233"/>
  <c r="G233"/>
  <c r="C217"/>
  <c r="C222" s="1"/>
  <c r="G217"/>
  <c r="G222" s="1"/>
  <c r="K217"/>
  <c r="K222" s="1"/>
  <c r="O217"/>
  <c r="O222" s="1"/>
  <c r="S217"/>
  <c r="S222" s="1"/>
  <c r="W217"/>
  <c r="W222" s="1"/>
  <c r="AA217"/>
  <c r="AA222" s="1"/>
  <c r="M225"/>
  <c r="J223"/>
  <c r="U225"/>
  <c r="H233"/>
  <c r="H243"/>
  <c r="E217"/>
  <c r="E222" s="1"/>
  <c r="I217"/>
  <c r="I222" s="1"/>
  <c r="M217"/>
  <c r="M222" s="1"/>
  <c r="Q217"/>
  <c r="Q222" s="1"/>
  <c r="U217"/>
  <c r="U222" s="1"/>
  <c r="Y217"/>
  <c r="Y222" s="1"/>
  <c r="AC217"/>
  <c r="AC222" s="1"/>
  <c r="E210"/>
  <c r="E215" s="1"/>
  <c r="M210"/>
  <c r="M215" s="1"/>
  <c r="U210"/>
  <c r="U215" s="1"/>
  <c r="H210"/>
  <c r="H215" s="1"/>
  <c r="P210"/>
  <c r="P215" s="1"/>
  <c r="X210"/>
  <c r="X215" s="1"/>
  <c r="AA210"/>
  <c r="AA215" s="1"/>
  <c r="Q216"/>
  <c r="I225"/>
  <c r="I224" s="1"/>
  <c r="I229" s="1"/>
  <c r="Q225"/>
  <c r="Q224" s="1"/>
  <c r="Q229" s="1"/>
  <c r="Y225"/>
  <c r="X233"/>
  <c r="P233"/>
  <c r="B216"/>
  <c r="Z235"/>
  <c r="Z243"/>
  <c r="Z233"/>
  <c r="M224"/>
  <c r="M229" s="1"/>
  <c r="H216"/>
  <c r="P216"/>
  <c r="X216"/>
  <c r="H225"/>
  <c r="H230" s="1"/>
  <c r="P225"/>
  <c r="P230" s="1"/>
  <c r="X225"/>
  <c r="B228"/>
  <c r="N228"/>
  <c r="V228"/>
  <c r="V230" s="1"/>
  <c r="D210"/>
  <c r="D215" s="1"/>
  <c r="L210"/>
  <c r="L215" s="1"/>
  <c r="T210"/>
  <c r="T215" s="1"/>
  <c r="AC210"/>
  <c r="AC215" s="1"/>
  <c r="C216"/>
  <c r="G216"/>
  <c r="K216"/>
  <c r="O216"/>
  <c r="S216"/>
  <c r="W216"/>
  <c r="AB216"/>
  <c r="C225"/>
  <c r="C230" s="1"/>
  <c r="G225"/>
  <c r="K225"/>
  <c r="K224" s="1"/>
  <c r="K229" s="1"/>
  <c r="O225"/>
  <c r="S225"/>
  <c r="W225"/>
  <c r="AB225"/>
  <c r="AA226"/>
  <c r="D235"/>
  <c r="T235"/>
  <c r="AD210"/>
  <c r="AD215" s="1"/>
  <c r="V215"/>
  <c r="D216"/>
  <c r="L216"/>
  <c r="T216"/>
  <c r="AC216"/>
  <c r="F228"/>
  <c r="F238" s="1"/>
  <c r="J228"/>
  <c r="R228"/>
  <c r="R238" s="1"/>
  <c r="O224"/>
  <c r="O229" s="1"/>
  <c r="D233"/>
  <c r="L233"/>
  <c r="T233"/>
  <c r="Z224"/>
  <c r="Z229" s="1"/>
  <c r="Z216"/>
  <c r="Z210"/>
  <c r="Z215" s="1"/>
  <c r="Z230"/>
  <c r="AD230"/>
  <c r="I233"/>
  <c r="Q233"/>
  <c r="Y233"/>
  <c r="C235"/>
  <c r="G235"/>
  <c r="K235"/>
  <c r="O235"/>
  <c r="W235"/>
  <c r="C243"/>
  <c r="G243"/>
  <c r="K243"/>
  <c r="O243"/>
  <c r="I235"/>
  <c r="Q235"/>
  <c r="U235"/>
  <c r="Y235"/>
  <c r="AA235" l="1"/>
  <c r="AA243"/>
  <c r="D224"/>
  <c r="D229" s="1"/>
  <c r="T230"/>
  <c r="F230"/>
  <c r="M238"/>
  <c r="E233"/>
  <c r="X230"/>
  <c r="Y224"/>
  <c r="Y229" s="1"/>
  <c r="J230"/>
  <c r="O230"/>
  <c r="X243"/>
  <c r="M230"/>
  <c r="X235"/>
  <c r="B230"/>
  <c r="AC224"/>
  <c r="AC229" s="1"/>
  <c r="Y238"/>
  <c r="B224"/>
  <c r="B229" s="1"/>
  <c r="S230"/>
  <c r="U224"/>
  <c r="U229" s="1"/>
  <c r="E230"/>
  <c r="L238"/>
  <c r="W243"/>
  <c r="AC230"/>
  <c r="G230"/>
  <c r="E224"/>
  <c r="E229" s="1"/>
  <c r="AA233"/>
  <c r="L230"/>
  <c r="R224"/>
  <c r="R229" s="1"/>
  <c r="J238"/>
  <c r="V238"/>
  <c r="B238"/>
  <c r="S235"/>
  <c r="M233"/>
  <c r="T224"/>
  <c r="T229" s="1"/>
  <c r="Y230"/>
  <c r="AB230"/>
  <c r="N224"/>
  <c r="N229" s="1"/>
  <c r="S238"/>
  <c r="E235"/>
  <c r="S243"/>
  <c r="L224"/>
  <c r="L229" s="1"/>
  <c r="R230"/>
  <c r="W224"/>
  <c r="W229" s="1"/>
  <c r="M235"/>
  <c r="X224"/>
  <c r="X229" s="1"/>
  <c r="F224"/>
  <c r="F229" s="1"/>
  <c r="W230"/>
  <c r="S233"/>
  <c r="N238"/>
  <c r="E238"/>
  <c r="N230"/>
  <c r="Q230"/>
  <c r="G224"/>
  <c r="G229" s="1"/>
  <c r="H224"/>
  <c r="H229" s="1"/>
  <c r="U230"/>
  <c r="I230"/>
  <c r="V224"/>
  <c r="V229" s="1"/>
  <c r="P224"/>
  <c r="P229" s="1"/>
  <c r="J224"/>
  <c r="J229" s="1"/>
  <c r="F235"/>
  <c r="F243"/>
  <c r="F233"/>
  <c r="AA230"/>
  <c r="AA224"/>
  <c r="AA229" s="1"/>
  <c r="B235"/>
  <c r="B243"/>
  <c r="B233"/>
  <c r="C224"/>
  <c r="C229" s="1"/>
  <c r="S224"/>
  <c r="S229" s="1"/>
  <c r="K230"/>
  <c r="J235"/>
  <c r="J243"/>
  <c r="J233"/>
  <c r="N243"/>
  <c r="N233"/>
  <c r="N235"/>
  <c r="R235"/>
  <c r="R243"/>
  <c r="R233"/>
  <c r="V235"/>
  <c r="V243"/>
  <c r="V233"/>
  <c r="AB224"/>
  <c r="AB229" s="1"/>
  <c r="B14" i="20" l="1"/>
  <c r="B49" l="1"/>
  <c r="B50"/>
  <c r="B39"/>
  <c r="B40"/>
  <c r="B29"/>
  <c r="B30"/>
  <c r="B19"/>
  <c r="B20"/>
  <c r="B34" l="1"/>
  <c r="B4"/>
  <c r="B44"/>
  <c r="B24"/>
  <c r="B45" l="1"/>
  <c r="B46"/>
  <c r="B5"/>
  <c r="B6"/>
  <c r="B15"/>
  <c r="B16"/>
  <c r="B36" l="1"/>
  <c r="B26"/>
  <c r="B35"/>
  <c r="B25"/>
  <c r="B7"/>
  <c r="B8"/>
  <c r="B47"/>
  <c r="B48"/>
  <c r="B37"/>
  <c r="B38"/>
  <c r="B18"/>
  <c r="B28"/>
  <c r="B27" l="1"/>
  <c r="B17"/>
  <c r="B9" l="1"/>
  <c r="B10"/>
</calcChain>
</file>

<file path=xl/sharedStrings.xml><?xml version="1.0" encoding="utf-8"?>
<sst xmlns="http://schemas.openxmlformats.org/spreadsheetml/2006/main" count="9255" uniqueCount="1225">
  <si>
    <t>Registry</t>
  </si>
  <si>
    <t>England</t>
  </si>
  <si>
    <t>Scotland</t>
  </si>
  <si>
    <t>Wales</t>
  </si>
  <si>
    <t>Northern Ireland</t>
  </si>
  <si>
    <t>Republic of Ireland</t>
  </si>
  <si>
    <t>Haematology</t>
  </si>
  <si>
    <t>Patient's name</t>
  </si>
  <si>
    <t>Patient's address</t>
  </si>
  <si>
    <t>Sex</t>
  </si>
  <si>
    <t>Ethnicity</t>
  </si>
  <si>
    <t>Date of death (where dead)</t>
  </si>
  <si>
    <t>Postcode</t>
  </si>
  <si>
    <t>Date of birth</t>
  </si>
  <si>
    <t>Unique health identifier</t>
  </si>
  <si>
    <t>Anniversary (diagnosis) date</t>
  </si>
  <si>
    <t>Site of primary growth</t>
  </si>
  <si>
    <t>Type of growth</t>
  </si>
  <si>
    <t>Behaviour of growth</t>
  </si>
  <si>
    <t>Basis of diagnosis</t>
  </si>
  <si>
    <t xml:space="preserve">     All xnmsc - any treatment, ages 0-24</t>
  </si>
  <si>
    <t xml:space="preserve">     All xnmsc - any treatment, ages 25-64</t>
  </si>
  <si>
    <t xml:space="preserve">     All xnmsc - any treatment, ages 65+</t>
  </si>
  <si>
    <t xml:space="preserve">    Colorectal Cancer - any treatment, ages 0-64</t>
  </si>
  <si>
    <t xml:space="preserve">    Colorectal Cancer - any treatment, ages 65+</t>
  </si>
  <si>
    <t xml:space="preserve">    Female Breast Cancer - any treatment, ages 0-64</t>
  </si>
  <si>
    <t xml:space="preserve">    Female Breast Cancer - any treatment, ages 65+</t>
  </si>
  <si>
    <t xml:space="preserve">    Prostate Cancer - any treatment, ages 0-64</t>
  </si>
  <si>
    <t xml:space="preserve">    Prostate Cancer - any treatment, ages 65+</t>
  </si>
  <si>
    <t>Breast</t>
  </si>
  <si>
    <t>Colorectal (inc' anal canal)</t>
  </si>
  <si>
    <t>Lung</t>
  </si>
  <si>
    <t>Prostate</t>
  </si>
  <si>
    <t>Sarcoma</t>
  </si>
  <si>
    <t>Breast - All</t>
  </si>
  <si>
    <t>Anal Canal</t>
  </si>
  <si>
    <t>Appendix</t>
  </si>
  <si>
    <t>Colon</t>
  </si>
  <si>
    <t>Rectum</t>
  </si>
  <si>
    <t>Colorectal  (inc' anal canal) - All</t>
  </si>
  <si>
    <t>Cervix</t>
  </si>
  <si>
    <t>Endometrium</t>
  </si>
  <si>
    <t>Fallopian Tube</t>
  </si>
  <si>
    <t>Gestational Trophoblastic Disease</t>
  </si>
  <si>
    <t>Ovary</t>
  </si>
  <si>
    <t>Uterus - other</t>
  </si>
  <si>
    <t>Vagina</t>
  </si>
  <si>
    <t>Vulva</t>
  </si>
  <si>
    <t>Gynaecological - All</t>
  </si>
  <si>
    <t>CLL</t>
  </si>
  <si>
    <t>Hodgkin Lymphoma</t>
  </si>
  <si>
    <t>Myeloma</t>
  </si>
  <si>
    <t>Non-Hodgkin Lymphoma</t>
  </si>
  <si>
    <t>Haematological - All</t>
  </si>
  <si>
    <t>Head &amp; Neck - Larynx</t>
  </si>
  <si>
    <t>Head &amp; Neck - Lip, Oral Cavity and Pharynx</t>
  </si>
  <si>
    <t>Head &amp; Neck - Nasal and Accessory Sinus</t>
  </si>
  <si>
    <t>Thyroid</t>
  </si>
  <si>
    <t>Head and Neck - All</t>
  </si>
  <si>
    <t>Ampulla of Vater</t>
  </si>
  <si>
    <t>Extrahepatic Ducts/Bilary Tract, NOS</t>
  </si>
  <si>
    <t>Gallbladder</t>
  </si>
  <si>
    <t>Liver</t>
  </si>
  <si>
    <t>Liver - Intrahelpatic</t>
  </si>
  <si>
    <t>Pancreas</t>
  </si>
  <si>
    <t>Hepatobilliary &amp; Pancreas - All</t>
  </si>
  <si>
    <t>Pleura</t>
  </si>
  <si>
    <t>Penis</t>
  </si>
  <si>
    <t>Scrotum</t>
  </si>
  <si>
    <t>Testis</t>
  </si>
  <si>
    <t>Male Reproductive Organs - All</t>
  </si>
  <si>
    <t>Malignant melanoma of skin</t>
  </si>
  <si>
    <t>Malignant melanoma of skin - All</t>
  </si>
  <si>
    <t>Prostate - All</t>
  </si>
  <si>
    <t>Bone</t>
  </si>
  <si>
    <t>Soft Tissue</t>
  </si>
  <si>
    <t>Sarcoma - All</t>
  </si>
  <si>
    <t>Oesophagus</t>
  </si>
  <si>
    <t>Oesophagogastric Juntion</t>
  </si>
  <si>
    <t>Small Intestine</t>
  </si>
  <si>
    <t>Stomach</t>
  </si>
  <si>
    <t>Upper Gastro Intestinal - All</t>
  </si>
  <si>
    <t>Kidney, Renal Pelvis and Ureter</t>
  </si>
  <si>
    <t>Urinary Bladder</t>
  </si>
  <si>
    <t>Urethra</t>
  </si>
  <si>
    <t>Urological - All</t>
  </si>
  <si>
    <t>Adrenal Cortex</t>
  </si>
  <si>
    <t>Peritoneum</t>
  </si>
  <si>
    <t>Post code</t>
  </si>
  <si>
    <t>DATA ITEM</t>
  </si>
  <si>
    <t>Valid staging system</t>
  </si>
  <si>
    <t>Valid assumptions</t>
  </si>
  <si>
    <t>Sites (ICD10)</t>
  </si>
  <si>
    <t>Valid morphologies for staging ICD02</t>
  </si>
  <si>
    <t>TNM</t>
  </si>
  <si>
    <t>C00*-C06*</t>
  </si>
  <si>
    <t>C07, C08*, C09*</t>
  </si>
  <si>
    <t>C73</t>
  </si>
  <si>
    <t>8010-8231, 8246, 8260-8573</t>
  </si>
  <si>
    <t>8010-8231, 8246, 8255-8576</t>
  </si>
  <si>
    <t>C15*</t>
  </si>
  <si>
    <t>Oesophagogastric junction</t>
  </si>
  <si>
    <t>TNM, ENTS TNM</t>
  </si>
  <si>
    <t>C160</t>
  </si>
  <si>
    <t>8000,8010-8576, 8936</t>
  </si>
  <si>
    <t>C161-C169</t>
  </si>
  <si>
    <t>Small intestine</t>
  </si>
  <si>
    <t>C17*</t>
  </si>
  <si>
    <t>8010-8573, 8990</t>
  </si>
  <si>
    <t>C181</t>
  </si>
  <si>
    <t>TNM, DUKES, ENTS TNM</t>
  </si>
  <si>
    <t>C180,C182-C189,C19</t>
  </si>
  <si>
    <t>C20</t>
  </si>
  <si>
    <t>Anal canal</t>
  </si>
  <si>
    <t>C21*</t>
  </si>
  <si>
    <t>C220</t>
  </si>
  <si>
    <t xml:space="preserve"> 8170-8171</t>
  </si>
  <si>
    <t>8170-8175</t>
  </si>
  <si>
    <t>Liver - intrahepatic</t>
  </si>
  <si>
    <t>C221</t>
  </si>
  <si>
    <t>8000,8010,8140, 8160-8162,8180</t>
  </si>
  <si>
    <t>8000,8010,8140, 8160-8162, 8180</t>
  </si>
  <si>
    <t>C23</t>
  </si>
  <si>
    <t>Extrahepatic ducts/Bilary tract, NOS</t>
  </si>
  <si>
    <t>C240</t>
  </si>
  <si>
    <t>C241</t>
  </si>
  <si>
    <t>C25*</t>
  </si>
  <si>
    <t>C34*</t>
  </si>
  <si>
    <t>C450</t>
  </si>
  <si>
    <t>9050-9053</t>
  </si>
  <si>
    <t>C40*,C41*</t>
  </si>
  <si>
    <t>Soft tissue</t>
  </si>
  <si>
    <t>C381-3, C47*, C480, C49*</t>
  </si>
  <si>
    <t>Carcinoma of skin including eyelid</t>
  </si>
  <si>
    <t>C44*</t>
  </si>
  <si>
    <t>8010-8231, 8246, 8247, 8260-8573</t>
  </si>
  <si>
    <t>8010-8231, 8246, 8247, 8255-8576</t>
  </si>
  <si>
    <t>AJCC TNM</t>
  </si>
  <si>
    <t>T1aNXMx=T1aN0M0; T1bNXM0=T1bN0M0; T*N0Mx=T*N0M0</t>
  </si>
  <si>
    <t>C43*</t>
  </si>
  <si>
    <t>8720-8780</t>
  </si>
  <si>
    <t>C50*</t>
  </si>
  <si>
    <t>TNM or FIGO or AJCC TNM (melanoma)</t>
  </si>
  <si>
    <t>(for melanoma see malignant melanoma of skin)</t>
  </si>
  <si>
    <t>C51*</t>
  </si>
  <si>
    <t>TNM or FIGO</t>
  </si>
  <si>
    <t>C52</t>
  </si>
  <si>
    <t>TNM or FIGO + Valid N stage</t>
  </si>
  <si>
    <t>C53*</t>
  </si>
  <si>
    <t>C541</t>
  </si>
  <si>
    <t>C540,C542-C549,C55</t>
  </si>
  <si>
    <t>8890-8891, 8896, 8930-8933</t>
  </si>
  <si>
    <t>C56</t>
  </si>
  <si>
    <t>C481, C482, C488</t>
  </si>
  <si>
    <t>8010-8231, 8260-8573, 8590-8670, 8935, 8990, 9000, 9014, 9015, 9060-9090</t>
  </si>
  <si>
    <t>8010-8231, 8255-8576, 8590-8670, 8935-8936, 9000, 9014, 9015, 9060-9090</t>
  </si>
  <si>
    <t>Fallopian tube</t>
  </si>
  <si>
    <t>C570</t>
  </si>
  <si>
    <t>Gestational trophoblastic disease</t>
  </si>
  <si>
    <t>C58*</t>
  </si>
  <si>
    <t>9100-9102</t>
  </si>
  <si>
    <t>9100-9105</t>
  </si>
  <si>
    <t>TNM or AJCC TNM (melanoma)</t>
  </si>
  <si>
    <t>C60*</t>
  </si>
  <si>
    <t>C61</t>
  </si>
  <si>
    <t>C62*</t>
  </si>
  <si>
    <t>C632</t>
  </si>
  <si>
    <t>8010-8231, 8246, 8247, 8260-8573, 8720-8780</t>
  </si>
  <si>
    <t>8010-8231, 8246, 8247, 8255-8576, 8720-8780</t>
  </si>
  <si>
    <t>Kidney, renal pelvis and ureter</t>
  </si>
  <si>
    <t>TNM, NWTSG</t>
  </si>
  <si>
    <t>C64, C65, C66</t>
  </si>
  <si>
    <t>Urinary bladder</t>
  </si>
  <si>
    <t>C67*</t>
  </si>
  <si>
    <t>C680</t>
  </si>
  <si>
    <t>Adrenal cortex</t>
  </si>
  <si>
    <t>C740</t>
  </si>
  <si>
    <t>Conjunctiva</t>
  </si>
  <si>
    <t>C690</t>
  </si>
  <si>
    <t>8010-8231, 8246, 8260-8573, 8720-8780</t>
  </si>
  <si>
    <t>8010-8231, 8246, 8255-8576, 8720-8780</t>
  </si>
  <si>
    <t>Uvea</t>
  </si>
  <si>
    <t>C693,C694</t>
  </si>
  <si>
    <t>Retina</t>
  </si>
  <si>
    <t>C692</t>
  </si>
  <si>
    <t>9510-9512</t>
  </si>
  <si>
    <t>9510-9513</t>
  </si>
  <si>
    <t>Orbit</t>
  </si>
  <si>
    <t>C696</t>
  </si>
  <si>
    <t>Lacrimal gland</t>
  </si>
  <si>
    <t>C695</t>
  </si>
  <si>
    <t>Hodgkin lymphoma</t>
  </si>
  <si>
    <t>ANN-ARBOR</t>
  </si>
  <si>
    <t>C81*</t>
  </si>
  <si>
    <t>9650-9667</t>
  </si>
  <si>
    <t>Non-Hodgkin lymphoma</t>
  </si>
  <si>
    <t>C82*-C85*</t>
  </si>
  <si>
    <t>9590-9595, 9670-9714</t>
  </si>
  <si>
    <t>9590-9596, 9597,  9670-9729, 9735-9738</t>
  </si>
  <si>
    <t>ISS</t>
  </si>
  <si>
    <t>C900</t>
  </si>
  <si>
    <t>RAI or BINET</t>
  </si>
  <si>
    <t>C911</t>
  </si>
  <si>
    <t>2004 Number of Registrations</t>
  </si>
  <si>
    <t>2005 Number of Registrations</t>
  </si>
  <si>
    <t>2006 Number of Registrations</t>
  </si>
  <si>
    <t>2007 Number of Registrations</t>
  </si>
  <si>
    <t>2008 Number of Registrations</t>
  </si>
  <si>
    <t>2009 Number of Registrations</t>
  </si>
  <si>
    <t>2010 Number of Registrations</t>
  </si>
  <si>
    <t>2011 Number of Registrations</t>
  </si>
  <si>
    <t>2012 Number of Registrations</t>
  </si>
  <si>
    <t>Average number of registrations 2010-2012</t>
  </si>
  <si>
    <t>Initial registrations</t>
  </si>
  <si>
    <t>ONS ready</t>
  </si>
  <si>
    <t>Year of submission as check</t>
  </si>
  <si>
    <t>STATISTIC</t>
  </si>
  <si>
    <t>VALUE</t>
  </si>
  <si>
    <t>Melanoma</t>
  </si>
  <si>
    <t>Colo-</t>
  </si>
  <si>
    <t>Bladder</t>
  </si>
  <si>
    <t>Haemat-</t>
  </si>
  <si>
    <t>Ill-defined</t>
  </si>
  <si>
    <t>All invasive excl</t>
  </si>
  <si>
    <t>Invasive</t>
  </si>
  <si>
    <t>In Situ</t>
  </si>
  <si>
    <t>rectal</t>
  </si>
  <si>
    <t>ology</t>
  </si>
  <si>
    <t>sites</t>
  </si>
  <si>
    <t xml:space="preserve"> non-mel skin   </t>
  </si>
  <si>
    <t>Males</t>
  </si>
  <si>
    <t>Females</t>
  </si>
  <si>
    <t>M &lt;75</t>
  </si>
  <si>
    <t>M&gt;=75</t>
  </si>
  <si>
    <t>F &lt;75</t>
  </si>
  <si>
    <t>F&gt;=75</t>
  </si>
  <si>
    <t>Stability of incidence</t>
  </si>
  <si>
    <t>% Increase in registrations      M</t>
  </si>
  <si>
    <t>Significance</t>
  </si>
  <si>
    <t>% Increase in registrations      F</t>
  </si>
  <si>
    <t>Childhood incidence rates</t>
  </si>
  <si>
    <t>Incidence age 0 - 4, number of cases</t>
  </si>
  <si>
    <t>Incidence age 0 - 4, rate</t>
  </si>
  <si>
    <t>Expected values**</t>
  </si>
  <si>
    <t>Incidence age 5 - 9, number of cases</t>
  </si>
  <si>
    <t>Incidence age 5 - 9, rate</t>
  </si>
  <si>
    <t xml:space="preserve">Incidence age 10 - 14, number of cases   </t>
  </si>
  <si>
    <t>Incidence age 10 - 14, rate</t>
  </si>
  <si>
    <t>DCO Rates</t>
  </si>
  <si>
    <t xml:space="preserve">% "DCO" M &amp; F                     </t>
  </si>
  <si>
    <t xml:space="preserve">% "DCO" M &amp; F (Previous diagnosis year)           </t>
  </si>
  <si>
    <t xml:space="preserve">% Zero survival M &amp; F                     </t>
  </si>
  <si>
    <t>Microscopic verification</t>
  </si>
  <si>
    <t xml:space="preserve">% MV  M &amp; F                     </t>
  </si>
  <si>
    <t>Specificity of morphology</t>
  </si>
  <si>
    <t xml:space="preserve"> </t>
  </si>
  <si>
    <t>% with NOS morph of MV cases</t>
  </si>
  <si>
    <t>% with specific morph of non-MV cases***</t>
  </si>
  <si>
    <t xml:space="preserve">M:I ratio    </t>
  </si>
  <si>
    <t>Ratio observed</t>
  </si>
  <si>
    <t>% Invalid</t>
  </si>
  <si>
    <t>Ethnicity**</t>
  </si>
  <si>
    <t>Unique Health Identifier*</t>
  </si>
  <si>
    <t>Treatment</t>
  </si>
  <si>
    <t xml:space="preserve">     All xnmsc - Therapeutic Surgery (% yes)**</t>
  </si>
  <si>
    <t xml:space="preserve">     All xnmsc - Radiotherapy  (% yes)**</t>
  </si>
  <si>
    <t xml:space="preserve">     All xnmsc - Chemotherapy  (% yes)**</t>
  </si>
  <si>
    <t xml:space="preserve">     Breast cancer  - Hormone (% yes) ***</t>
  </si>
  <si>
    <t xml:space="preserve">     Prostate cancer  - Hormone (% yes) ***</t>
  </si>
  <si>
    <t>Screening status present and known</t>
  </si>
  <si>
    <t xml:space="preserve">     Breast cancer - % screen detected *</t>
  </si>
  <si>
    <t xml:space="preserve">     Breast cancer - % with full screening category **</t>
  </si>
  <si>
    <t xml:space="preserve">     Cervical cancer - % screen detected ***</t>
  </si>
  <si>
    <t xml:space="preserve">      Breast cancer - % with known Bloom and Richardson grade **</t>
  </si>
  <si>
    <t xml:space="preserve">      Breast cancer - % with known number of positive nodes ***</t>
  </si>
  <si>
    <t xml:space="preserve">      Breast cancer - % with known invasive size</t>
  </si>
  <si>
    <t xml:space="preserve">      Breast cancer - % with known NPI score ****</t>
  </si>
  <si>
    <t xml:space="preserve">Valid morphologies for staging ICD03 updated </t>
  </si>
  <si>
    <t>Tumours per site</t>
  </si>
  <si>
    <t>Valid known</t>
  </si>
  <si>
    <t>Partial known</t>
  </si>
  <si>
    <t>Blank</t>
  </si>
  <si>
    <t>Invalid</t>
  </si>
  <si>
    <t>Valid unknown</t>
  </si>
  <si>
    <t>% Valid known</t>
  </si>
  <si>
    <t>% Partial known</t>
  </si>
  <si>
    <t>%Blank</t>
  </si>
  <si>
    <t>% Valid unknown</t>
  </si>
  <si>
    <t>Check</t>
  </si>
  <si>
    <t>8010-8231, 8246, 8260-8573, 8720-8780, 8940-8941</t>
  </si>
  <si>
    <t>8010-8231, 8246, 8255-8576, 8720-8780, 8940-8941</t>
  </si>
  <si>
    <t>8010-8231, 8246, 8260-8573,8940-8941</t>
  </si>
  <si>
    <t>8010-8231, 8246, 8255-8576,8940-8941</t>
  </si>
  <si>
    <t>C10*-C14*, C30.0, C31.0, C31.1, C32*</t>
  </si>
  <si>
    <t>8010-8231, 8246, 8260-8573, 8990</t>
  </si>
  <si>
    <t>8010-8231, 8246, 8255-8576, 8936</t>
  </si>
  <si>
    <t>8010-8576, 8936</t>
  </si>
  <si>
    <t>8010-8573</t>
  </si>
  <si>
    <t>8010-8576</t>
  </si>
  <si>
    <t>8010-8246, 8260-8573</t>
  </si>
  <si>
    <t>8010-8249,8255-8576</t>
  </si>
  <si>
    <t>9180-9340 Excluding 9190 and 9221</t>
  </si>
  <si>
    <t>9180-9343 Excluding 9192, 9194 AND 9221</t>
  </si>
  <si>
    <t>8800, 8804, 8810, 8830, 8850, 8890, 8900, 8990, 9040, 9150, 9180, 9220, 9260, 9473, 9540, 9581</t>
  </si>
  <si>
    <t>T1N0MX =T1N0M0; T2N0MX =T2N0M0</t>
  </si>
  <si>
    <t xml:space="preserve">8010-8231, 8260-8573, 8890-8891, 8896 and 8930-8933 </t>
  </si>
  <si>
    <t xml:space="preserve">8010-8231, 8255-8576, 8890-8891, 8896 and 8930-8933 </t>
  </si>
  <si>
    <t>8010-8231, 8260-8573, 8590-8670, 8935, 9000, 9014, 9015, 9060-9090</t>
  </si>
  <si>
    <t>8010-8231, 8255-8576, 8590-8670, 8935, 9000, 9014, 9015, 9060-9090</t>
  </si>
  <si>
    <t>8120-8147, 8255-8323,8480-8490, 8500</t>
  </si>
  <si>
    <t>8120-8147, 8260-8323,8480-8490, 8500</t>
  </si>
  <si>
    <t>9061-9102</t>
  </si>
  <si>
    <t>8010-8231, 8246, 8260-8573, 8960</t>
  </si>
  <si>
    <t>8010-8231, 8246, 8255-8576, 8959, 8960</t>
  </si>
  <si>
    <t>8800-8920, 9120-9150</t>
  </si>
  <si>
    <t>8800-8921, 9120-9150</t>
  </si>
  <si>
    <t>2013 Initial £</t>
  </si>
  <si>
    <t>2013 ONS Ready £</t>
  </si>
  <si>
    <t>2013 % ONS Ready ***</t>
  </si>
  <si>
    <t>2013 Population</t>
  </si>
  <si>
    <t>-</t>
  </si>
  <si>
    <t>Lung - All</t>
  </si>
  <si>
    <t>All cancers excluding NMSC</t>
  </si>
  <si>
    <t>Timeliness</t>
  </si>
  <si>
    <t>Population figure as of 2013 (using LSOA populations)*</t>
  </si>
  <si>
    <t>Completeness - demongraphic and diagnostic details (percentage of valid cases where details are known)</t>
  </si>
  <si>
    <t>Completeness - demographic and diagnostic details (percentage of cases that were blank with regards to this information)</t>
  </si>
  <si>
    <t>Completeness - demographic and diagnostic details (percentage of invalid cases with this information available)</t>
  </si>
  <si>
    <t>Completeness - demographic and diagnostic details (percentage of invalid cases with unknown information available)</t>
  </si>
  <si>
    <t>Completeness - treatment information (percentage of valid cases where this information was known)</t>
  </si>
  <si>
    <t>Completeness - treatment information (percentage of valid cases where other information was known)</t>
  </si>
  <si>
    <t>Completeness - treatment information (percentage of cases where this information was blank)</t>
  </si>
  <si>
    <t>Completeness - treatment information (percentage of invalid cases where this information was available)</t>
  </si>
  <si>
    <t>Completeness - screening information (percentage of valid cases where information is available)</t>
  </si>
  <si>
    <t>Completeness - screening information (percentage of cases where information was blank)</t>
  </si>
  <si>
    <t>Completeness - screening information (percentage of valid cases that had "other" information)</t>
  </si>
  <si>
    <t>Completeness - site specific information for breast cancer (percentage of valid cases with this information known)</t>
  </si>
  <si>
    <t>Completeness - site specific information for breast cancer (percentage of other cases with this information known)</t>
  </si>
  <si>
    <t>Completeness - site specific information for breast cancer (percentage of valid cases where this information is unknown)</t>
  </si>
  <si>
    <t>Completeness - site specific information for breast cancer (percentage of invalid cases)</t>
  </si>
  <si>
    <t>Completeness - site specific information for breast cancer (percentage of blank cases)</t>
  </si>
  <si>
    <t>Completeness - demongraphic and diagnostic details (percentage of valid cases where details are unknown)</t>
  </si>
  <si>
    <t>Completeness - screening information (percentage of invalid cases)</t>
  </si>
  <si>
    <t>h</t>
  </si>
  <si>
    <t xml:space="preserve">  Number of registrations, 2010</t>
  </si>
  <si>
    <t xml:space="preserve">  Number of registrations, 2011</t>
  </si>
  <si>
    <t xml:space="preserve">  Number of registrations, 2012</t>
  </si>
  <si>
    <t xml:space="preserve">  Number of registrations, 2013</t>
  </si>
  <si>
    <t>Key</t>
  </si>
  <si>
    <t>To remove - PI Working Group to decide</t>
  </si>
  <si>
    <t>Staging Data Section</t>
  </si>
  <si>
    <t>To be filled in by registry</t>
  </si>
  <si>
    <t>Automatically calculated</t>
  </si>
  <si>
    <r>
      <t>8010-8231, 8246,</t>
    </r>
    <r>
      <rPr>
        <i/>
        <sz val="11"/>
        <color indexed="10"/>
        <rFont val="Calibri"/>
        <family val="2"/>
        <scheme val="minor"/>
      </rPr>
      <t xml:space="preserve"> 8255</t>
    </r>
    <r>
      <rPr>
        <i/>
        <sz val="11"/>
        <rFont val="Calibri"/>
        <family val="2"/>
        <scheme val="minor"/>
      </rPr>
      <t>-8576</t>
    </r>
  </si>
  <si>
    <r>
      <t xml:space="preserve">8010-8231, 8246, </t>
    </r>
    <r>
      <rPr>
        <sz val="11"/>
        <color rgb="FFFF0000"/>
        <rFont val="Calibri"/>
        <family val="2"/>
        <scheme val="minor"/>
      </rPr>
      <t>8260</t>
    </r>
    <r>
      <rPr>
        <sz val="11"/>
        <rFont val="Calibri"/>
        <family val="2"/>
        <scheme val="minor"/>
      </rPr>
      <t>-8573, 8720-8780</t>
    </r>
  </si>
  <si>
    <r>
      <t xml:space="preserve">8010-8231, </t>
    </r>
    <r>
      <rPr>
        <sz val="11"/>
        <color rgb="FFFF0000"/>
        <rFont val="Calibri"/>
        <family val="2"/>
        <scheme val="minor"/>
      </rPr>
      <t>8260</t>
    </r>
    <r>
      <rPr>
        <sz val="11"/>
        <rFont val="Calibri"/>
        <family val="2"/>
        <scheme val="minor"/>
      </rPr>
      <t>-8573,8950,8980</t>
    </r>
  </si>
  <si>
    <r>
      <t xml:space="preserve">8010-8231, </t>
    </r>
    <r>
      <rPr>
        <i/>
        <sz val="11"/>
        <color rgb="FFFF0000"/>
        <rFont val="Calibri"/>
        <family val="2"/>
        <scheme val="minor"/>
      </rPr>
      <t>8255</t>
    </r>
    <r>
      <rPr>
        <i/>
        <sz val="11"/>
        <rFont val="Calibri"/>
        <family val="2"/>
        <scheme val="minor"/>
      </rPr>
      <t>-8576,8950,8980</t>
    </r>
  </si>
  <si>
    <t/>
  </si>
  <si>
    <t>Popu</t>
  </si>
  <si>
    <t>Stab</t>
  </si>
  <si>
    <t>% In</t>
  </si>
  <si>
    <t xml:space="preserve">  Nu</t>
  </si>
  <si>
    <t>Not Sig</t>
  </si>
  <si>
    <t>Sig</t>
  </si>
  <si>
    <t>Sign</t>
  </si>
  <si>
    <t>Chil</t>
  </si>
  <si>
    <t>Inci</t>
  </si>
  <si>
    <t>Expe</t>
  </si>
  <si>
    <t xml:space="preserve">DCO </t>
  </si>
  <si>
    <t>% "D</t>
  </si>
  <si>
    <t>% Ze</t>
  </si>
  <si>
    <t>Micr</t>
  </si>
  <si>
    <t>% MV</t>
  </si>
  <si>
    <t>Spec</t>
  </si>
  <si>
    <t>% wi</t>
  </si>
  <si>
    <t xml:space="preserve">M:I </t>
  </si>
  <si>
    <t>Rati</t>
  </si>
  <si>
    <t>Comp</t>
  </si>
  <si>
    <t>Pati</t>
  </si>
  <si>
    <t>Ethn</t>
  </si>
  <si>
    <t>Date</t>
  </si>
  <si>
    <t>Post</t>
  </si>
  <si>
    <t>Uniq</t>
  </si>
  <si>
    <t>Anni</t>
  </si>
  <si>
    <t>Site</t>
  </si>
  <si>
    <t>Type</t>
  </si>
  <si>
    <t>Beha</t>
  </si>
  <si>
    <t>Basi</t>
  </si>
  <si>
    <t>Trea</t>
  </si>
  <si>
    <t xml:space="preserve">    </t>
  </si>
  <si>
    <t>Scre</t>
  </si>
  <si>
    <t>PI Data Sheet 1</t>
  </si>
  <si>
    <t>PI Data Sheet 2</t>
  </si>
  <si>
    <t>PI Data Sheet 3</t>
  </si>
  <si>
    <t>All Cancers Excluding NMSC</t>
  </si>
  <si>
    <t>Completeness - treatment information</t>
  </si>
  <si>
    <t>Completeness - screening information</t>
  </si>
  <si>
    <t>Standard Site Group</t>
  </si>
  <si>
    <t>All invasive xnmsc</t>
  </si>
  <si>
    <t>All registrations</t>
  </si>
  <si>
    <t>All xnmsc 0-24</t>
  </si>
  <si>
    <t>All xnmsc 25-59</t>
  </si>
  <si>
    <t>All xnmsc 60-79</t>
  </si>
  <si>
    <t>All xnmsc 80+</t>
  </si>
  <si>
    <t>Head and Neck</t>
  </si>
  <si>
    <t>Colorectal</t>
  </si>
  <si>
    <t>Upper GI</t>
  </si>
  <si>
    <t>HPB</t>
  </si>
  <si>
    <t>Female Genitals</t>
  </si>
  <si>
    <t>Kidney</t>
  </si>
  <si>
    <t>Brain</t>
  </si>
  <si>
    <t>CUPs</t>
  </si>
  <si>
    <t>Lymphoid and Haematopoietic</t>
  </si>
  <si>
    <t>Other invasive cancers</t>
  </si>
  <si>
    <t>Breast in situ</t>
  </si>
  <si>
    <t>Cervix in situ</t>
  </si>
  <si>
    <t>Other insitus / uncertains / unknowns</t>
  </si>
  <si>
    <t>NMSC</t>
  </si>
  <si>
    <t>Grading Applicable?</t>
  </si>
  <si>
    <t>Staging Applicable?</t>
  </si>
  <si>
    <t>No</t>
  </si>
  <si>
    <t>Yes</t>
  </si>
  <si>
    <t>Registry creep</t>
  </si>
  <si>
    <t>Cervical cancer screening completeness (%)</t>
  </si>
  <si>
    <t>Breast cancer screening completeness (%)</t>
  </si>
  <si>
    <t>Bowel cancer screening completeness (%)</t>
  </si>
  <si>
    <t>Concatenate cases &amp; % change</t>
  </si>
  <si>
    <t>Non-Melanoma Skin Cancer</t>
  </si>
  <si>
    <t>No. of 2014 full cases</t>
  </si>
  <si>
    <t>Cancer Site</t>
  </si>
  <si>
    <t>Unique Health Identifier</t>
  </si>
  <si>
    <t>Ascertainment</t>
  </si>
  <si>
    <t>Executive Summary</t>
  </si>
  <si>
    <t>Staging Completeness - Site with Highest % Reported</t>
  </si>
  <si>
    <t>Staging Completeness - Site with Lowest % Reported</t>
  </si>
  <si>
    <t>Ireland</t>
  </si>
  <si>
    <t xml:space="preserve">  Number of registrations, 2014</t>
  </si>
  <si>
    <t>Non Melanoma Skin Cancer</t>
  </si>
  <si>
    <t>Cancer of Unknown Primary</t>
  </si>
  <si>
    <t>Cancer Group</t>
  </si>
  <si>
    <t>C44</t>
  </si>
  <si>
    <t>ENGLAND</t>
  </si>
  <si>
    <t>Valid "Yes" (%)</t>
  </si>
  <si>
    <t>Valid Known (%)</t>
  </si>
  <si>
    <t>% Increase in registrations      P</t>
  </si>
  <si>
    <t xml:space="preserve">  Number of registrations (P), 2012</t>
  </si>
  <si>
    <t xml:space="preserve">  Number of registrations (P), 2014</t>
  </si>
  <si>
    <t>Other (%)</t>
  </si>
  <si>
    <t>Other</t>
  </si>
  <si>
    <t>% Other</t>
  </si>
  <si>
    <t>STAGING: To be filled in by registry (current year)</t>
  </si>
  <si>
    <t>GRADING: To be filled in by registry (current year)</t>
  </si>
  <si>
    <t>Valid grading system</t>
  </si>
  <si>
    <t>No. of Cases (current year) and percentage change vs. previous year (persons)</t>
  </si>
  <si>
    <t>Percentage  (%) of zero survival cases (persons)</t>
  </si>
  <si>
    <t>Percentage (%) of microscopically verified cases (persons)</t>
  </si>
  <si>
    <t>Percentage (%) of non-specificity of morphology codes for cases which are microscopically verified</t>
  </si>
  <si>
    <t>Completeness of the dataset (%) - demographics and diagnostic details</t>
  </si>
  <si>
    <r>
      <t xml:space="preserve">Completeness of the dataset (%) - stage complete by cancer site groups </t>
    </r>
    <r>
      <rPr>
        <b/>
        <u/>
        <sz val="10"/>
        <rFont val="Arial"/>
        <family val="2"/>
      </rPr>
      <t>summary</t>
    </r>
    <r>
      <rPr>
        <b/>
        <sz val="10"/>
        <rFont val="Arial"/>
        <family val="2"/>
      </rPr>
      <t xml:space="preserve"> (persons)</t>
    </r>
  </si>
  <si>
    <t>CUP</t>
  </si>
  <si>
    <t>Other invasive cancer</t>
  </si>
  <si>
    <t>Registrations and Timeliness</t>
  </si>
  <si>
    <t>Other (No. of Cases)</t>
  </si>
  <si>
    <t>Valid Known (No. of Cases)</t>
  </si>
  <si>
    <t>Valid "Yes" (No. of Cases)</t>
  </si>
  <si>
    <t xml:space="preserve">No. of Zero survival Cases (M &amp; F)                     </t>
  </si>
  <si>
    <t xml:space="preserve">No. of "DCO" Cases (M &amp; F)                     </t>
  </si>
  <si>
    <t xml:space="preserve">No. of MV Cases (M &amp; F)                     </t>
  </si>
  <si>
    <t>No. of Deaths during PI collection period</t>
  </si>
  <si>
    <t>No. of cases with specific morph of non-MV***</t>
  </si>
  <si>
    <t>% of cases with specific morph of non-MV***</t>
  </si>
  <si>
    <t>No. of cases with NOS morph of MV</t>
  </si>
  <si>
    <t>Quality of treatment data</t>
  </si>
  <si>
    <t>Date of surgery known</t>
  </si>
  <si>
    <t>Trust / hospital of surgery known</t>
  </si>
  <si>
    <t>Type of surgery known (OPCS4 code)</t>
  </si>
  <si>
    <t>Date of teletherapy known</t>
  </si>
  <si>
    <t>Trust / hospital of teletherapy known</t>
  </si>
  <si>
    <t>Fractions and dose known</t>
  </si>
  <si>
    <t>Date of chemotherapy known</t>
  </si>
  <si>
    <t>Trust / hospital of chemotherapy known</t>
  </si>
  <si>
    <t>Drug name or regimen known</t>
  </si>
  <si>
    <t>% of men under 60 with prostate cancer &amp; received hormone treatment</t>
  </si>
  <si>
    <t>% of men under 60 with cancer (C00-C97 exc. C44) &amp; received hormone treatment</t>
  </si>
  <si>
    <t>% of women under 60 with breast cancer &amp; received hormone treatment</t>
  </si>
  <si>
    <t>% of all haematological cancer patients who received any treatment</t>
  </si>
  <si>
    <t>% of children and young adults (0-24 group) with cancer &amp; underwent any treatment</t>
  </si>
  <si>
    <t>Total No. of Cases of Site</t>
  </si>
  <si>
    <t>Chemotherapy (CT)</t>
  </si>
  <si>
    <t>Teletherapy (TT)</t>
  </si>
  <si>
    <t>Surgery (S)</t>
  </si>
  <si>
    <t>No. of Cases treated with S</t>
  </si>
  <si>
    <t>% of Cases treated with S</t>
  </si>
  <si>
    <t>% of Cases treated with TT</t>
  </si>
  <si>
    <t>No. of Cases treated with TT</t>
  </si>
  <si>
    <t xml:space="preserve">No. of Cases treated with CT </t>
  </si>
  <si>
    <t>% of Cases treated with CT</t>
  </si>
  <si>
    <t>Hormone Therapy (HT)</t>
  </si>
  <si>
    <t xml:space="preserve">No. of Cases treated with HT </t>
  </si>
  <si>
    <t>% of Cases treated with HT</t>
  </si>
  <si>
    <t>Brachytherapy (BT)</t>
  </si>
  <si>
    <t xml:space="preserve">No. of Cases treated with BT </t>
  </si>
  <si>
    <t>% of Cases treated with BT</t>
  </si>
  <si>
    <t>Watch and Wait/Active monitoring (WW/AM)</t>
  </si>
  <si>
    <t>No. of Cases treated with WW/AM</t>
  </si>
  <si>
    <t>% of Cases treated with WW/AM</t>
  </si>
  <si>
    <t>Palliative Care (PC)</t>
  </si>
  <si>
    <t>No. of Cases treated with PC</t>
  </si>
  <si>
    <t>% of Cases treated with PC</t>
  </si>
  <si>
    <r>
      <t xml:space="preserve">Surgery </t>
    </r>
    <r>
      <rPr>
        <b/>
        <i/>
        <sz val="10"/>
        <rFont val="Arial"/>
        <family val="2"/>
      </rPr>
      <t>(denominator - all tumours known to be treated with surgery, first recorded surgery for that tumour)</t>
    </r>
    <r>
      <rPr>
        <b/>
        <sz val="10"/>
        <rFont val="Arial"/>
        <family val="2"/>
      </rPr>
      <t>:</t>
    </r>
  </si>
  <si>
    <r>
      <t xml:space="preserve">Surgery </t>
    </r>
    <r>
      <rPr>
        <b/>
        <i/>
        <sz val="10"/>
        <color theme="0"/>
        <rFont val="Arial"/>
        <family val="2"/>
      </rPr>
      <t>(denominator - all tumours known to be treated with surgery, first recorded surgery for that tumour)</t>
    </r>
    <r>
      <rPr>
        <b/>
        <sz val="10"/>
        <color theme="0"/>
        <rFont val="Arial"/>
        <family val="2"/>
      </rPr>
      <t>:</t>
    </r>
  </si>
  <si>
    <r>
      <t xml:space="preserve">Teletherapy </t>
    </r>
    <r>
      <rPr>
        <b/>
        <i/>
        <sz val="10"/>
        <color theme="0"/>
        <rFont val="Arial"/>
        <family val="2"/>
      </rPr>
      <t>(denominator - all tumours known to be treated with teletherapy , first recorded teletherapy treatment for that tumour)</t>
    </r>
    <r>
      <rPr>
        <b/>
        <sz val="10"/>
        <color theme="0"/>
        <rFont val="Arial"/>
        <family val="2"/>
      </rPr>
      <t>:</t>
    </r>
  </si>
  <si>
    <t>% of Cohort</t>
  </si>
  <si>
    <t>No. of Cases</t>
  </si>
  <si>
    <t>Total</t>
  </si>
  <si>
    <t>Total No. of Surgical Cases</t>
  </si>
  <si>
    <t>% of Cases</t>
  </si>
  <si>
    <t>Total No. of Teletherapy Cases</t>
  </si>
  <si>
    <r>
      <t xml:space="preserve">Teletherapy </t>
    </r>
    <r>
      <rPr>
        <b/>
        <i/>
        <sz val="10"/>
        <rFont val="Arial"/>
        <family val="2"/>
      </rPr>
      <t>(denominator - all tumours known to be treated with teletherapy , first recorded teletherapy treatment for that tumour)</t>
    </r>
    <r>
      <rPr>
        <b/>
        <sz val="10"/>
        <rFont val="Arial"/>
        <family val="2"/>
      </rPr>
      <t>:</t>
    </r>
  </si>
  <si>
    <t>% of Cases treated with Hormone Therapy</t>
  </si>
  <si>
    <t>% of Cases treated with Chemotherapy</t>
  </si>
  <si>
    <t>% of Cases treated with Teletherapy</t>
  </si>
  <si>
    <t>% of Cases treated with Surgery</t>
  </si>
  <si>
    <t>% of all cancer cases (xnmsc)</t>
  </si>
  <si>
    <t>% of Cases treated with Brachytherapy</t>
  </si>
  <si>
    <t>% of Cases treated with Watch &amp; Wait/Active Monitoring</t>
  </si>
  <si>
    <t>% of Cases treated with Palliative Care</t>
  </si>
  <si>
    <t>Specific cohorts where treatment completeness data is expected (%)</t>
  </si>
  <si>
    <r>
      <t xml:space="preserve">Chemotherapy </t>
    </r>
    <r>
      <rPr>
        <b/>
        <i/>
        <sz val="10"/>
        <color theme="0"/>
        <rFont val="Arial"/>
        <family val="2"/>
      </rPr>
      <t>(denominator - all tumours known to be treated with chemotherapy, first recorded chemotherapy treatment for that tumour)</t>
    </r>
    <r>
      <rPr>
        <b/>
        <sz val="10"/>
        <color theme="0"/>
        <rFont val="Arial"/>
        <family val="2"/>
      </rPr>
      <t>:</t>
    </r>
  </si>
  <si>
    <t>Diagnosis with hospital</t>
  </si>
  <si>
    <t>Stage I and II patients receiving any treatment (%)</t>
  </si>
  <si>
    <r>
      <t xml:space="preserve">Completeness of the dataset (%) - grade complete by cancer site groups </t>
    </r>
    <r>
      <rPr>
        <b/>
        <u/>
        <sz val="10"/>
        <rFont val="Arial"/>
        <family val="2"/>
      </rPr>
      <t>summary</t>
    </r>
    <r>
      <rPr>
        <b/>
        <sz val="10"/>
        <rFont val="Arial"/>
        <family val="2"/>
      </rPr>
      <t xml:space="preserve"> (persons)</t>
    </r>
  </si>
  <si>
    <t>Cells to be manually filled in are shaded bright yellow</t>
  </si>
  <si>
    <t>Do not overtype white cells</t>
  </si>
  <si>
    <t>Valid morphologies for grading ICD02</t>
  </si>
  <si>
    <t xml:space="preserve">Valid morphologies for grading ICD03 updated </t>
  </si>
  <si>
    <t>Do not overtype other cells</t>
  </si>
  <si>
    <t>Manually fill in columns H-J (staging information) and columns AD-AF (grading information) shaded bright yellow.</t>
  </si>
  <si>
    <t>Specific cohorts where treatment data is expected/not expected</t>
  </si>
  <si>
    <t xml:space="preserve">  Number of registrations (P), 2013</t>
  </si>
  <si>
    <t>Valid "No" (%)</t>
  </si>
  <si>
    <t>Valid "No" (No. of Cases)</t>
  </si>
  <si>
    <t>No Treatment</t>
  </si>
  <si>
    <t>Manually fill in columns B and C (D for treatment indicator)</t>
  </si>
  <si>
    <t>Other Female Genitals</t>
  </si>
  <si>
    <t>Other tumours</t>
  </si>
  <si>
    <t>C77-C80</t>
  </si>
  <si>
    <t>Radiotherapy (RT)</t>
  </si>
  <si>
    <t>No. of Cases treated with RT</t>
  </si>
  <si>
    <t>% of Cases treated with RT</t>
  </si>
  <si>
    <t>% of Cases treated with Radiotherapy</t>
  </si>
  <si>
    <t>Brain and CNS</t>
  </si>
  <si>
    <t>C70-C72</t>
  </si>
  <si>
    <t>1.1  Timeliness</t>
  </si>
  <si>
    <t>Not-finalised cases</t>
  </si>
  <si>
    <t>8000,8010-8231, 8246, 8255-8576, 8720-8780, 8940-8941</t>
  </si>
  <si>
    <t>8000,8010-8231, 8246, 8255-8576,8940-8941</t>
  </si>
  <si>
    <t>C10*-C14*, C300, C310, C311, C32*</t>
  </si>
  <si>
    <t>8000,8010-8231, 8246, 8255-8576, 8720-8780</t>
  </si>
  <si>
    <t>8000,8010-8231, 8246, 8255-8576, 8936</t>
  </si>
  <si>
    <t>8000,8010-8573, 8990</t>
  </si>
  <si>
    <t>8000,8010-8231, 8246, 8260-8573</t>
  </si>
  <si>
    <t>8000,8010-8231, 8246, 8255-8576</t>
  </si>
  <si>
    <t>8000, 8010-8231, 8246, 8260-8573</t>
  </si>
  <si>
    <t>8000,8010-8573</t>
  </si>
  <si>
    <t>8000,8010-8576</t>
  </si>
  <si>
    <t>8000,8010-8246, 8260-8573</t>
  </si>
  <si>
    <t>8000,8010-8249,8255-8576</t>
  </si>
  <si>
    <t>8000, 8800-8804, 9180-9340 Excluding 9190 and 9221</t>
  </si>
  <si>
    <t>8000, 8800-8805,9180-9187, 9193, 9195-9220, 9230-9343</t>
  </si>
  <si>
    <t>8800-8804, 8810, 8811, 8830, 8850-8858, 8890-8896, 8900-8920, 8990, 9040-9043, 9150, 9180, 9220, 9240, 9260, 9473, 9540, 9581</t>
  </si>
  <si>
    <t>8800-8805, 8810, 8811, 8830, 8850-8858, 8890-8896, 8900-8921, 8990, 9040-9043, 9150, 9180, 9220, 9240, 9260, 9473, 9540, 9581</t>
  </si>
  <si>
    <t>T1N0MX =T1N0M0; T2N0MX =T2N0M0 (only if tumour size is known and &lt;30mm)</t>
  </si>
  <si>
    <t>8000, 8010-8231, 8246, 8250-8576</t>
  </si>
  <si>
    <t>8000, 8010-8231, 8246, 8255-8576, 8720-8780</t>
  </si>
  <si>
    <t>8000, 8010-8231, 8246, 8255-8576</t>
  </si>
  <si>
    <t>8000, 8010-8231, 8260-8573, 8890-8891, 8896, 8930-8933</t>
  </si>
  <si>
    <t>8000, 8010-8231, 8255-8576, 8890-8891, 8896, 8930-8933</t>
  </si>
  <si>
    <t>8000, 8010-8231, 8250-8573,8950,8980</t>
  </si>
  <si>
    <t>8000, 8010-8231, 8250-8576,8950,8980</t>
  </si>
  <si>
    <t>8000, 8010-8231, 8260-8573, 8590-8670, 8930-8935, 9000, 9014, 9015, 9060-9090</t>
  </si>
  <si>
    <t>8000, 8010-8231, 8255-8576, 8590-8670, 8930-8935, 9000, 9014, 9015, 9060-9090</t>
  </si>
  <si>
    <t>8000, 8010-8231, 8246, 8260-8573, 8720-8780</t>
  </si>
  <si>
    <t>8000, 8010, 8120-8147, 8255-8323,8480-8490, 8500</t>
  </si>
  <si>
    <t>8000, 8010, 8120-8147, 8260-8323,8480-8490, 8500</t>
  </si>
  <si>
    <t>8000, 9061-9102</t>
  </si>
  <si>
    <t>8000, 8010-8231, 8246, 8260-8573, 8960</t>
  </si>
  <si>
    <t>8000, 8010-8231, 8246, 8255-8576, 8959, 8960</t>
  </si>
  <si>
    <t>8000, 8800-8920, 9120-9150</t>
  </si>
  <si>
    <t>8000, 8800-8921, 9120-9150</t>
  </si>
  <si>
    <t>1.2 1.2 Completeness - demographic and diagnostic details</t>
  </si>
  <si>
    <t>Lower GI</t>
  </si>
  <si>
    <t>% of all stage 1 cancer patients (exc. Brain and CNS tumours) who received any treatment</t>
  </si>
  <si>
    <t>Thyroid &amp; other endocrine glands</t>
  </si>
  <si>
    <t>8000, 8010-8231, 8246, 8250-8260 8573, 8720-8780</t>
  </si>
  <si>
    <t>DO5</t>
  </si>
  <si>
    <t>D06</t>
  </si>
  <si>
    <t>ICDO2</t>
  </si>
  <si>
    <t>ICDO3</t>
  </si>
  <si>
    <t>Codes pre-2012 PI cycle</t>
  </si>
  <si>
    <t>Table 3H Codes from last PI cycle</t>
  </si>
  <si>
    <t>Wales Feedback</t>
  </si>
  <si>
    <t>Suggested New ICDO2 Morphology Code</t>
  </si>
  <si>
    <t>Reason</t>
  </si>
  <si>
    <t>Suggested New ICDO3 Morphology Code</t>
  </si>
  <si>
    <t>BR Comments</t>
  </si>
  <si>
    <t>8000,8010-8231, 8246, 8260-8573, 8720-8780, 8940-8941, 8982</t>
  </si>
  <si>
    <t>Updated to now include 8982</t>
  </si>
  <si>
    <t>Used in previous PI cycle</t>
  </si>
  <si>
    <t>8000,8010-8231, 8246, 8260-8573, 8720-8780, 8940-8941</t>
  </si>
  <si>
    <t>8000,8010-8231,8290,8310,8430,8450,8480,8500,8550,8560,8562,8573?, 8720-8780, 8940-8941, 8982</t>
  </si>
  <si>
    <t>8000,8010-8231, 8246, 8260-8573,8940-8941, 8982</t>
  </si>
  <si>
    <t>8000,8010-8231, 8246, 8260-8573,8940-8941</t>
  </si>
  <si>
    <t>8000,8010-8231, M8240, 8290,8310,8430,8450,8480,8500,8550,8560,8562,8573,8940-8941 8982</t>
  </si>
  <si>
    <t>8000,8010-8231, 8246, 8260-8573, 8720-8780</t>
  </si>
  <si>
    <t>Used previous PI codes, no consensus over 8240</t>
  </si>
  <si>
    <t>8000,8010-8231,M8240,  8260-8573?, 8720-8780</t>
  </si>
  <si>
    <t>Used previous PI codes, no consensus over changing the range used</t>
  </si>
  <si>
    <t>No change - same codes from all sources</t>
  </si>
  <si>
    <t>8260-8573</t>
  </si>
  <si>
    <t>8000,8010-8231, 8246, 8260-8573, 8990</t>
  </si>
  <si>
    <t>Used codes from previous PI cycles</t>
  </si>
  <si>
    <t>Used in previous PI cycle, but removed 8396 as does not exist in ICD10</t>
  </si>
  <si>
    <t xml:space="preserve">8000,8010-8231, 8246, 8260-8573?, 8990 </t>
  </si>
  <si>
    <t>8000,8010-8573? Code range, 8990  Why no squamous cell carcinoma (M8070)</t>
  </si>
  <si>
    <t>Wales Feedback &amp; Codes from last PI cycle match, so these codes should be used</t>
  </si>
  <si>
    <t>8000, 8010-8231, 8246, 8250-8573, 8720-8780</t>
  </si>
  <si>
    <t>Used previous PI codes, but is this correct? Wales suggested including additional codes?</t>
  </si>
  <si>
    <t>8010-8231, 8260-8573,8950,8980</t>
  </si>
  <si>
    <t>8010-8231, 8255-8576,8950,8980</t>
  </si>
  <si>
    <t>Happy to add 8982.</t>
  </si>
  <si>
    <t>Happy to add 8982.  8240 (carcinoid) should not be added.</t>
  </si>
  <si>
    <t>8240 (carcinoid) should not be added.</t>
  </si>
  <si>
    <t>Disagree.  Stage grouping cannot be applied without specific morphologies but T, N and M categories can.</t>
  </si>
  <si>
    <t>Happy to add 8990 (as this was the code used in ICD10 for GIST). 8936 does not exist in ICD10.</t>
  </si>
  <si>
    <t>As above.  Squamous cell carcinoma is in range 8010-8573.</t>
  </si>
  <si>
    <t>8010-8231, 8260-8573</t>
  </si>
  <si>
    <t>Excludes carcinoid and melanoma 872-878</t>
  </si>
  <si>
    <t>Other endocrine glands</t>
  </si>
  <si>
    <t>Trachea, Bronchus &amp; Lung</t>
  </si>
  <si>
    <t>Thyroid and other endocrine glands</t>
  </si>
  <si>
    <r>
      <t xml:space="preserve">Radiotherapy </t>
    </r>
    <r>
      <rPr>
        <b/>
        <i/>
        <sz val="10"/>
        <color theme="0"/>
        <rFont val="Arial"/>
        <family val="2"/>
      </rPr>
      <t>(denominator - all tumours known to be treated with radiotherapy, take the first recorded radiotherapy event for that tumour)</t>
    </r>
    <r>
      <rPr>
        <b/>
        <sz val="10"/>
        <color theme="0"/>
        <rFont val="Arial"/>
        <family val="2"/>
      </rPr>
      <t>:</t>
    </r>
  </si>
  <si>
    <t>Date of radiotherapy known</t>
  </si>
  <si>
    <t>Trust / hospital of radiotherapy known</t>
  </si>
  <si>
    <t>Total No. of Chemotherapy Cases</t>
  </si>
  <si>
    <t>Total No. of Radiotherapy Cases</t>
  </si>
  <si>
    <t>SCOTLAND</t>
  </si>
  <si>
    <t>Surgery (denominator - all tumours known to be treated with surgery, first recorded surgery for that tumour):</t>
  </si>
  <si>
    <t>Teletherapy (denominator - all tumours known to be treated with teletherapy , first recorded teletherapy treatment for that tumour):</t>
  </si>
  <si>
    <t>Chemotherapy (denominator - all tumours known to be treated with chemotherapy, first recorded chemotherapy treatment for that tumour):</t>
  </si>
  <si>
    <t>Radiotherapy (denominator - all tumours known to be treated with radiotherapy, take the first recorded radiotherapy event for that tumour):</t>
  </si>
  <si>
    <t>Most Cases</t>
  </si>
  <si>
    <t>Least Cases</t>
  </si>
  <si>
    <t>DCO Most Cases</t>
  </si>
  <si>
    <t>DCO Least Cases</t>
  </si>
  <si>
    <t>Useful Summary Statements for 2014 PI Data</t>
  </si>
  <si>
    <r>
      <t xml:space="preserve">Chemotherapy </t>
    </r>
    <r>
      <rPr>
        <b/>
        <i/>
        <sz val="10"/>
        <rFont val="Arial"/>
        <family val="2"/>
      </rPr>
      <t>(denominator - all tumours known to be treated with chemotherapy, first recorded chemotherapy treatment for that tumour)</t>
    </r>
    <r>
      <rPr>
        <b/>
        <sz val="10"/>
        <rFont val="Arial"/>
        <family val="2"/>
      </rPr>
      <t>:</t>
    </r>
  </si>
  <si>
    <t>Breast cancer - % screen detected for ages 50-64 (data 2015)</t>
  </si>
  <si>
    <t>Breast cancer - % screen detected for ages 50-64 (last year, 2014)</t>
  </si>
  <si>
    <t>Breast cancer - % with full screening history for ages 50-64 (data 2015)</t>
  </si>
  <si>
    <t>Breast cancer - % with full screening history for ages 50-64 (last year, 2014)</t>
  </si>
  <si>
    <t>Cervical cancer - % screen detected for ages 25-60 (data 2015)</t>
  </si>
  <si>
    <t>Cervical cancer - % screen detected for ages 25-60 (last year, 2014)</t>
  </si>
  <si>
    <t>Cervical cancer - % with full screening history for ages 25-60 (data 2015)</t>
  </si>
  <si>
    <t>Cervical cancer - % with full screening history for ages 25-60 (last year, 2014)</t>
  </si>
  <si>
    <t>Bowel cancer - % screen detected for ages 60-69 (data 2015)</t>
  </si>
  <si>
    <t>Bowel cancer - % screen detected for ages 60-69 (last year, 2014)</t>
  </si>
  <si>
    <t>Bowel cancer - % with full screening history for ages 60-69 (data 2015)</t>
  </si>
  <si>
    <t>Bowel cancer - % with full screening history for ages 60-69 (last year, 2014)</t>
  </si>
  <si>
    <t>2014 (from Previous PI)</t>
  </si>
  <si>
    <t>No. of 2015 not-finalised cases</t>
  </si>
  <si>
    <t>No. of 2015 full cases</t>
  </si>
  <si>
    <t>NA</t>
  </si>
  <si>
    <t>19004 (-1.7%)</t>
  </si>
  <si>
    <t>205 (4.8%)</t>
  </si>
  <si>
    <t>4003 (-0.6%)</t>
  </si>
  <si>
    <t>10521 (-2%)</t>
  </si>
  <si>
    <t>4275 (-2.2%)</t>
  </si>
  <si>
    <t>28808 (-1.7%)</t>
  </si>
  <si>
    <t>1704 (4%)</t>
  </si>
  <si>
    <t>685 (4.3%)</t>
  </si>
  <si>
    <t>2408 (-5.9%)</t>
  </si>
  <si>
    <t>895 (0.9%)</t>
  </si>
  <si>
    <t>968 (3.9%)</t>
  </si>
  <si>
    <t>2448 (-0.7%)</t>
  </si>
  <si>
    <t>784 (0.5%)</t>
  </si>
  <si>
    <t>2836 (1%)</t>
  </si>
  <si>
    <t>150 (-10%)</t>
  </si>
  <si>
    <t>948 (-10.3%)</t>
  </si>
  <si>
    <t>2567 (-0.9%)</t>
  </si>
  <si>
    <t>547 (-8.5%)</t>
  </si>
  <si>
    <t>554 (-4.9%)</t>
  </si>
  <si>
    <t>278 (-4.9%)</t>
  </si>
  <si>
    <t>125 (-10.7%)</t>
  </si>
  <si>
    <t>524 (-4.6%)</t>
  </si>
  <si>
    <t>583 (-6.4%)</t>
  </si>
  <si>
    <t>336 (-7%)</t>
  </si>
  <si>
    <t>1734 (-15.4%)</t>
  </si>
  <si>
    <t>3333 (7%)</t>
  </si>
  <si>
    <t>481 (57.4%)</t>
  </si>
  <si>
    <t>2145 (-10.6%)</t>
  </si>
  <si>
    <t>1775 (2.1%)</t>
  </si>
  <si>
    <t>Percentage (%) of death certificate only cases (persons) for 2015</t>
  </si>
  <si>
    <t>Other non-melanoma skin cancer</t>
  </si>
  <si>
    <t>Basal cell carcinoma</t>
  </si>
  <si>
    <t>Squamous cell carcinoma</t>
  </si>
  <si>
    <t>21458 (2.4%)</t>
  </si>
  <si>
    <t>286 (-5.5%)</t>
  </si>
  <si>
    <t>6347 (2.5%)</t>
  </si>
  <si>
    <t>11478 (2.8%)</t>
  </si>
  <si>
    <t>3347 (1.7%)</t>
  </si>
  <si>
    <t>40434 (3.6%)</t>
  </si>
  <si>
    <t>1716 (0.8%)</t>
  </si>
  <si>
    <t>692 (8.4%)</t>
  </si>
  <si>
    <t>2820 (4.7%)</t>
  </si>
  <si>
    <t>1012 (5.7%)</t>
  </si>
  <si>
    <t>989 (1.4%)</t>
  </si>
  <si>
    <t>2426 (-0.5%)</t>
  </si>
  <si>
    <t>1171 (16.5%)</t>
  </si>
  <si>
    <t>3319 (5.8%)</t>
  </si>
  <si>
    <t>235 (-15.4%)</t>
  </si>
  <si>
    <t>978 (1.8%)</t>
  </si>
  <si>
    <t>3177 (-5.9%)</t>
  </si>
  <si>
    <t>616 (-6.3%)</t>
  </si>
  <si>
    <t>494 (13.4%)</t>
  </si>
  <si>
    <t>379 (-1.6%)</t>
  </si>
  <si>
    <t>283 (-10.2%)</t>
  </si>
  <si>
    <t>476 (22.1%)</t>
  </si>
  <si>
    <t>675 (11.4%)</t>
  </si>
  <si>
    <t>451 (8.8%)</t>
  </si>
  <si>
    <t>3153 (7.1%)</t>
  </si>
  <si>
    <t>4829 (2.6%)</t>
  </si>
  <si>
    <t>191 (32.9%)</t>
  </si>
  <si>
    <t>7182 (5.1%)</t>
  </si>
  <si>
    <t>3170 (4.3%)</t>
  </si>
  <si>
    <t>Bronchus &amp; Lung</t>
  </si>
  <si>
    <t>31277 (-1.9%)</t>
  </si>
  <si>
    <t>310 (6.7%)</t>
  </si>
  <si>
    <t>7346 (-2%)</t>
  </si>
  <si>
    <t>17103 (-1.9%)</t>
  </si>
  <si>
    <t>6518 (-2.3%)</t>
  </si>
  <si>
    <t>52385 (-0.5%)</t>
  </si>
  <si>
    <t>2371 (0.3%)</t>
  </si>
  <si>
    <t>1280 (-0.6%)</t>
  </si>
  <si>
    <t>3928 (-4%)</t>
  </si>
  <si>
    <t>1526 (-6.6%)</t>
  </si>
  <si>
    <t>1620 (1.8%)</t>
  </si>
  <si>
    <t>4968 (-7.2%)</t>
  </si>
  <si>
    <t>1358 (12.6%)</t>
  </si>
  <si>
    <t>4753 (1.8%)</t>
  </si>
  <si>
    <t>379 (12.6%)</t>
  </si>
  <si>
    <t>1574 (-1%)</t>
  </si>
  <si>
    <t>3052 (-6.2%)</t>
  </si>
  <si>
    <t>924 (0.2%)</t>
  </si>
  <si>
    <t>822 (-1.6%)</t>
  </si>
  <si>
    <t>412 (-9.2%)</t>
  </si>
  <si>
    <t>300 (4.9%)</t>
  </si>
  <si>
    <t>865 (0%)</t>
  </si>
  <si>
    <t>1145 (-1.1%)</t>
  </si>
  <si>
    <t>466 (4.6%)</t>
  </si>
  <si>
    <t>2542 (-3%)</t>
  </si>
  <si>
    <t>9256 (1.6%)</t>
  </si>
  <si>
    <t>118 (5%)</t>
  </si>
  <si>
    <t>2364 (0.8%)</t>
  </si>
  <si>
    <t>4945 (1.8%)</t>
  </si>
  <si>
    <t>1829 (1.9%)</t>
  </si>
  <si>
    <t>775 (3.7%)</t>
  </si>
  <si>
    <t>362 (12.2%)</t>
  </si>
  <si>
    <t>1189 (-9%)</t>
  </si>
  <si>
    <t>404 (-7%)</t>
  </si>
  <si>
    <t>491 (9.5%)</t>
  </si>
  <si>
    <t>1240 (0.8%)</t>
  </si>
  <si>
    <t>402 (11.6%)</t>
  </si>
  <si>
    <t>1468 (11.4%)</t>
  </si>
  <si>
    <t>81 (-13.5%)</t>
  </si>
  <si>
    <t>506 (0%)</t>
  </si>
  <si>
    <t>1133 (4.4%)</t>
  </si>
  <si>
    <t>339 (6.7%)</t>
  </si>
  <si>
    <t>213 (1.9%)</t>
  </si>
  <si>
    <t>137 (-8.5%)</t>
  </si>
  <si>
    <t>87 (-4.4%)</t>
  </si>
  <si>
    <t>163 (-19.3%)</t>
  </si>
  <si>
    <t>266 (-7.1%)</t>
  </si>
  <si>
    <t>237 (54.9%)</t>
  </si>
  <si>
    <t>1145 (-0.4%)</t>
  </si>
  <si>
    <t>2780 (-10.3%)</t>
  </si>
  <si>
    <t>61 (-66%)</t>
  </si>
  <si>
    <t>2715 (7.9%)</t>
  </si>
  <si>
    <t>1054 (7.6%)</t>
  </si>
  <si>
    <t>299969 (1.3%)</t>
  </si>
  <si>
    <t>3417 (3.6%)</t>
  </si>
  <si>
    <t>70178 (2.4%)</t>
  </si>
  <si>
    <t>159767 (2.1%)</t>
  </si>
  <si>
    <t>66607 (-1.6%)</t>
  </si>
  <si>
    <t>493618 (3.4%)</t>
  </si>
  <si>
    <t>26871 (1.2%)</t>
  </si>
  <si>
    <t>9733 (5.4%)</t>
  </si>
  <si>
    <t>37324 (1.2%)</t>
  </si>
  <si>
    <t>13110 (1.1%)</t>
  </si>
  <si>
    <t>14748 (3.1%)</t>
  </si>
  <si>
    <t>37641 (0.3%)</t>
  </si>
  <si>
    <t>13356 (8.4%)</t>
  </si>
  <si>
    <t>46100 (2.5%)</t>
  </si>
  <si>
    <t>2521 (-3.3%)</t>
  </si>
  <si>
    <t>14940 (-1.2%)</t>
  </si>
  <si>
    <t>40310 (1.1%)</t>
  </si>
  <si>
    <t>10333 (4.3%)</t>
  </si>
  <si>
    <t>8499 (-4%)</t>
  </si>
  <si>
    <t>4652 (3.2%)</t>
  </si>
  <si>
    <t>3343 (8.2%)</t>
  </si>
  <si>
    <t>7104 (-7%)</t>
  </si>
  <si>
    <t>9384 (-3.1%)</t>
  </si>
  <si>
    <t>6852 (9.6%)</t>
  </si>
  <si>
    <t>25034 (-1.5%)</t>
  </si>
  <si>
    <t>36536 (0.1%)</t>
  </si>
  <si>
    <t>1460 (-2.2%)</t>
  </si>
  <si>
    <t>95562 (9.8%)</t>
  </si>
  <si>
    <t>28205 (13.4%)</t>
  </si>
  <si>
    <t>Other Non-Melanoma Skin Cancer</t>
  </si>
  <si>
    <t xml:space="preserve">  Number of registrations, 2015</t>
  </si>
  <si>
    <t xml:space="preserve">  Number of registrations (P), 2015</t>
  </si>
  <si>
    <t>380,964 (1%)</t>
  </si>
  <si>
    <t>4,336 (3.3%)</t>
  </si>
  <si>
    <t>90,238 (1.8%)</t>
  </si>
  <si>
    <t>203,814 (1.6%)</t>
  </si>
  <si>
    <t>82,576 (-1.5%)</t>
  </si>
  <si>
    <t>33,437 (1.3%)</t>
  </si>
  <si>
    <t>12,752 (5%)</t>
  </si>
  <si>
    <t>47,669 (0.3%)</t>
  </si>
  <si>
    <t>16,947 (0.4%)</t>
  </si>
  <si>
    <t>18,816 (3.1%)</t>
  </si>
  <si>
    <t>48,723 (-0.6%)</t>
  </si>
  <si>
    <t>17,071 (8.9%)</t>
  </si>
  <si>
    <t>58,476 (2.8%)</t>
  </si>
  <si>
    <t>3,366 (-3.3%)</t>
  </si>
  <si>
    <t>18,946 (-1.5%)</t>
  </si>
  <si>
    <t>50,239 (0.1%)</t>
  </si>
  <si>
    <t>12,759 (2.9%)</t>
  </si>
  <si>
    <t>10,582 (-3%)</t>
  </si>
  <si>
    <t>5,858 (1.2%)</t>
  </si>
  <si>
    <t>4,138 (5.5%)</t>
  </si>
  <si>
    <t>9,132 (-5.3%)</t>
  </si>
  <si>
    <t>12,053 (-2.4%)</t>
  </si>
  <si>
    <t>8,342 (9.4%)</t>
  </si>
  <si>
    <t>33,608 (-1.7%)</t>
  </si>
  <si>
    <t>UKIACR</t>
  </si>
  <si>
    <t>exc Ireland</t>
  </si>
  <si>
    <t>excluding Scotland and Wales</t>
  </si>
  <si>
    <t>exc Scotland and Wales</t>
  </si>
  <si>
    <t>only Northern Ireland inlcuded</t>
  </si>
  <si>
    <t>only N Ire and Ireland included</t>
  </si>
  <si>
    <t>excluding Scotland</t>
  </si>
  <si>
    <t>exc Ireland and Wales</t>
  </si>
  <si>
    <t>153,068 (1.2%)</t>
  </si>
  <si>
    <t>1,756 (3.9%)</t>
  </si>
  <si>
    <t>27,972 (2.5%)</t>
  </si>
  <si>
    <t>90,430 (2.1%)</t>
  </si>
  <si>
    <t>32,910 (-2.4%)</t>
  </si>
  <si>
    <t>245,088 (3.9%)</t>
  </si>
  <si>
    <t>15,341 (1.7%)</t>
  </si>
  <si>
    <t>6,733 (5.7%)</t>
  </si>
  <si>
    <t>20,300 (0%)</t>
  </si>
  <si>
    <t>8,771 (1.7%)</t>
  </si>
  <si>
    <t>7,904 (2.9%)</t>
  </si>
  <si>
    <t>20,022 (-1.2%)</t>
  </si>
  <si>
    <t>6,824 (11.9%)</t>
  </si>
  <si>
    <t>316 (5%)</t>
  </si>
  <si>
    <t>40,310 (1.1%)</t>
  </si>
  <si>
    <t>6,482 (4.7%)</t>
  </si>
  <si>
    <t>6,169 (-4.2%)</t>
  </si>
  <si>
    <t>2,678 (3.3%)</t>
  </si>
  <si>
    <t>967 (6.1%)</t>
  </si>
  <si>
    <t>3,442 (-5.2%)</t>
  </si>
  <si>
    <t>6,809 (-1.6%)</t>
  </si>
  <si>
    <t>22 (1.5%)</t>
  </si>
  <si>
    <t>21,512 (2%)</t>
  </si>
  <si>
    <t>875 (2.5%)</t>
  </si>
  <si>
    <t>51777 (10.3%)</t>
  </si>
  <si>
    <t>17834 (14.5%)</t>
  </si>
  <si>
    <t>146,901 (1.5%)</t>
  </si>
  <si>
    <t>1,661 (3.3%)</t>
  </si>
  <si>
    <t>42,206 (2.3%)</t>
  </si>
  <si>
    <t>69,337 (2.2%)</t>
  </si>
  <si>
    <t>33,697 (-0.9%)</t>
  </si>
  <si>
    <t>248,530 (2.8%)</t>
  </si>
  <si>
    <t>11,530 (0.6%)</t>
  </si>
  <si>
    <t>3,000 (4.7%)</t>
  </si>
  <si>
    <t>17,024 (2.7%)</t>
  </si>
  <si>
    <t>4,339 (0%)</t>
  </si>
  <si>
    <t>6,844 (3.4%)</t>
  </si>
  <si>
    <t>17,619 (2.2%)</t>
  </si>
  <si>
    <t>6,532 (4.9%)</t>
  </si>
  <si>
    <t>45,784 (2.5%)</t>
  </si>
  <si>
    <t>2,521 (-3.3%)</t>
  </si>
  <si>
    <t>14,940 (-1.2%)</t>
  </si>
  <si>
    <t>3,851 (3.6%)</t>
  </si>
  <si>
    <t>2,330 (-3.3%)</t>
  </si>
  <si>
    <t>1,974 (3.1%)</t>
  </si>
  <si>
    <t>2,376 (9%)</t>
  </si>
  <si>
    <t>3,662 (-8.7%)</t>
  </si>
  <si>
    <t>2,575 (-6.8%)</t>
  </si>
  <si>
    <t>6,830 (9.6%)</t>
  </si>
  <si>
    <t>25,034 (-1.5%)</t>
  </si>
  <si>
    <t>15,024 (-2.5%)</t>
  </si>
  <si>
    <t>585 (-8.6%)</t>
  </si>
  <si>
    <t>43785 (9.1%)</t>
  </si>
  <si>
    <t>10371 (11.6%)</t>
  </si>
  <si>
    <t>299,969 (1.3%)</t>
  </si>
  <si>
    <t>3,417 (3.6%)</t>
  </si>
  <si>
    <t>70,178 (2.4%)</t>
  </si>
  <si>
    <t>159,767 (2.1%)</t>
  </si>
  <si>
    <t>66,607 (-1.6%)</t>
  </si>
  <si>
    <t>493,618 (3.4%)</t>
  </si>
  <si>
    <t>26,871 (1.2%)</t>
  </si>
  <si>
    <t>9,733 (5.4%)</t>
  </si>
  <si>
    <t>37,324 (1.2%)</t>
  </si>
  <si>
    <t>13,110 (1.1%)</t>
  </si>
  <si>
    <t>14,748 (3.1%)</t>
  </si>
  <si>
    <t>37,641 (0.3%)</t>
  </si>
  <si>
    <t>13,356 (8.4%)</t>
  </si>
  <si>
    <t>46,100 (2.5%)</t>
  </si>
  <si>
    <t>10,333 (4.3%)</t>
  </si>
  <si>
    <t>8,499 (-4%)</t>
  </si>
  <si>
    <t>4,652 (3.2%)</t>
  </si>
  <si>
    <t>3,343 (8.2%)</t>
  </si>
  <si>
    <t>7,104 (-7%)</t>
  </si>
  <si>
    <t>9,384 (-3.1%)</t>
  </si>
  <si>
    <t>6,852 (9.6%)</t>
  </si>
  <si>
    <t>36,536 (0.1%)</t>
  </si>
  <si>
    <t>1,460 (-2.2%)</t>
  </si>
  <si>
    <t>15,083 (-3%)</t>
  </si>
  <si>
    <t>151 (3.2%)</t>
  </si>
  <si>
    <t>2,796 (-5.3%)</t>
  </si>
  <si>
    <t>9,204 (-2.1%)</t>
  </si>
  <si>
    <t>2,932 (-3.8%)</t>
  </si>
  <si>
    <t>25,122 (-0.4%)</t>
  </si>
  <si>
    <t>1,310 (0.1%)</t>
  </si>
  <si>
    <t>900 (2.5%)</t>
  </si>
  <si>
    <t>2,104 (-5.3%)</t>
  </si>
  <si>
    <t>978 (-4.6%)</t>
  </si>
  <si>
    <t>875 (-1.4%)</t>
  </si>
  <si>
    <t>2,519 (-6.6%)</t>
  </si>
  <si>
    <t>673 (13%)</t>
  </si>
  <si>
    <t>24 (-21.7%)</t>
  </si>
  <si>
    <t>3,052 (-6.2%)</t>
  </si>
  <si>
    <t>581 (4.2%)</t>
  </si>
  <si>
    <t>546 (-2.2%)</t>
  </si>
  <si>
    <t>229 (-11.2%)</t>
  </si>
  <si>
    <t>90 (0.4%)</t>
  </si>
  <si>
    <t>419 (4.8%)</t>
  </si>
  <si>
    <t>783 (-0.5%)</t>
  </si>
  <si>
    <t>4 (300%)</t>
  </si>
  <si>
    <t>16,194 (-1%)</t>
  </si>
  <si>
    <t>159 (10.2%)</t>
  </si>
  <si>
    <t>4,550 (0.1%)</t>
  </si>
  <si>
    <t>7,899 (-1.7%)</t>
  </si>
  <si>
    <t>3,586 (-1.2%)</t>
  </si>
  <si>
    <t>27,263 (-0.6%)</t>
  </si>
  <si>
    <t>1,061 (0.6%)</t>
  </si>
  <si>
    <t>380 (-7.2%)</t>
  </si>
  <si>
    <t>1,824 (-2.5%)</t>
  </si>
  <si>
    <t>548 (-10.1%)</t>
  </si>
  <si>
    <t>745 (6%)</t>
  </si>
  <si>
    <t>2,449 (-7.9%)</t>
  </si>
  <si>
    <t>685 (12.3%)</t>
  </si>
  <si>
    <t>4,729 (1.9%)</t>
  </si>
  <si>
    <t>1,574 (-1%)</t>
  </si>
  <si>
    <t>343 (-5.9%)</t>
  </si>
  <si>
    <t>276 (-0.5%)</t>
  </si>
  <si>
    <t>183 (-6.5%)</t>
  </si>
  <si>
    <t>210 (7%)</t>
  </si>
  <si>
    <t>446 (-4.2%)</t>
  </si>
  <si>
    <t>362 (-2.4%)</t>
  </si>
  <si>
    <t>462 (3.9%)</t>
  </si>
  <si>
    <t>2,542 (-3%)</t>
  </si>
  <si>
    <t>31,277 (-1.9%)</t>
  </si>
  <si>
    <t>7,346 (-2%)</t>
  </si>
  <si>
    <t>17,103 (-1.9%)</t>
  </si>
  <si>
    <t>6,518 (-2.3%)</t>
  </si>
  <si>
    <t>52,385 (-0.5%)</t>
  </si>
  <si>
    <t>2,371 (0.3%)</t>
  </si>
  <si>
    <t>1,280 (-0.6%)</t>
  </si>
  <si>
    <t>3,928 (-4%)</t>
  </si>
  <si>
    <t>1,526 (-6.6%)</t>
  </si>
  <si>
    <t>1,620 (1.8%)</t>
  </si>
  <si>
    <t>4,968 (-7.2%)</t>
  </si>
  <si>
    <t>1,358 (12.6%)</t>
  </si>
  <si>
    <t>4,753 (1.8%)</t>
  </si>
  <si>
    <t>1,145 (-1.1%)</t>
  </si>
  <si>
    <t>9,784 (-2%)</t>
  </si>
  <si>
    <t>101 (2%)</t>
  </si>
  <si>
    <t>1,636 (0.8%)</t>
  </si>
  <si>
    <t>5,920 (-3%)</t>
  </si>
  <si>
    <t>2,127 (-1.8%)</t>
  </si>
  <si>
    <t>14,145 (-0.7%)</t>
  </si>
  <si>
    <t>970 (4.3%)</t>
  </si>
  <si>
    <t>499 (8.9%)</t>
  </si>
  <si>
    <t>1,352 (-7.2%)</t>
  </si>
  <si>
    <t>584 (-1.7%)</t>
  </si>
  <si>
    <t>519 (1.7%)</t>
  </si>
  <si>
    <t>1,280 (-3.6%)</t>
  </si>
  <si>
    <t>399 (-1.8%)</t>
  </si>
  <si>
    <t>16 (-5.9%)</t>
  </si>
  <si>
    <t>2,567 (-0.9%)</t>
  </si>
  <si>
    <t>349 (-5.5%)</t>
  </si>
  <si>
    <t>393 (-6.4%)</t>
  </si>
  <si>
    <t>160 (-6.4%)</t>
  </si>
  <si>
    <t>49 (8.9%)</t>
  </si>
  <si>
    <t>239 (-6.4%)</t>
  </si>
  <si>
    <t>408 (-6.6%)</t>
  </si>
  <si>
    <t>1 (50%)</t>
  </si>
  <si>
    <t>1,773 (6.2%)</t>
  </si>
  <si>
    <t>282 (68.2%)</t>
  </si>
  <si>
    <t>1155 (-11.9%)</t>
  </si>
  <si>
    <t>1150 (4.2%)</t>
  </si>
  <si>
    <t>9,220 (-1.3%)</t>
  </si>
  <si>
    <t>104 (7.6%)</t>
  </si>
  <si>
    <t>2,367 (-1.5%)</t>
  </si>
  <si>
    <t>4,601 (-0.7%)</t>
  </si>
  <si>
    <t>2,148 (-2.6%)</t>
  </si>
  <si>
    <t>14,663 (-2.6%)</t>
  </si>
  <si>
    <t>734 (3.5%)</t>
  </si>
  <si>
    <t>186 (-6.2%)</t>
  </si>
  <si>
    <t>1,056 (-4.2%)</t>
  </si>
  <si>
    <t>311 (6%)</t>
  </si>
  <si>
    <t>449 (6.5%)</t>
  </si>
  <si>
    <t>1,168 (2.7%)</t>
  </si>
  <si>
    <t>385 (3%)</t>
  </si>
  <si>
    <t>2,820 (1%)</t>
  </si>
  <si>
    <t>198 (-13.4%)</t>
  </si>
  <si>
    <t>161 (-1%)</t>
  </si>
  <si>
    <t>118 (-2.7%)</t>
  </si>
  <si>
    <t>76 (-20%)</t>
  </si>
  <si>
    <t>285 (-3.1%)</t>
  </si>
  <si>
    <t>175 (-5.9%)</t>
  </si>
  <si>
    <t>335 (-7.1%)</t>
  </si>
  <si>
    <t>1,734 (-15.4%)</t>
  </si>
  <si>
    <t>1,560 (7.9%)</t>
  </si>
  <si>
    <t>199 (44.2%)</t>
  </si>
  <si>
    <t>990 (-9%)</t>
  </si>
  <si>
    <t>625 (-1.7%)</t>
  </si>
  <si>
    <t>19,004 (-1.7%)</t>
  </si>
  <si>
    <t>4,003 (-0.6%)</t>
  </si>
  <si>
    <t>10,521 (-2%)</t>
  </si>
  <si>
    <t>4,275 (-2.2%)</t>
  </si>
  <si>
    <t>28,808 (-1.7%)</t>
  </si>
  <si>
    <t>1,704 (4%)</t>
  </si>
  <si>
    <t>2,408 (-5.9%)</t>
  </si>
  <si>
    <t>2,448 (-0.7%)</t>
  </si>
  <si>
    <t>2,836 (1%)</t>
  </si>
  <si>
    <t>3,333 (7%)</t>
  </si>
  <si>
    <t>4,651 (2.1%)</t>
  </si>
  <si>
    <t>64 (12.3%)</t>
  </si>
  <si>
    <t>940 (-0.9%)</t>
  </si>
  <si>
    <t>2,757 (2%)</t>
  </si>
  <si>
    <t>890 (4.9%)</t>
  </si>
  <si>
    <t>423 (-0.2%)</t>
  </si>
  <si>
    <t>268 (18.1%)</t>
  </si>
  <si>
    <t>667 (-8.1%)</t>
  </si>
  <si>
    <t>265 (-5.7%)</t>
  </si>
  <si>
    <t>258 (7.9%)</t>
  </si>
  <si>
    <t>671 (0.2%)</t>
  </si>
  <si>
    <t>209 (31.7%)</t>
  </si>
  <si>
    <t>13 (11.4%)</t>
  </si>
  <si>
    <t>1,133 (4.4%)</t>
  </si>
  <si>
    <t>223 (18.8%)</t>
  </si>
  <si>
    <t>144 (-2.3%)</t>
  </si>
  <si>
    <t>81 (-5.8%)</t>
  </si>
  <si>
    <t>27 (2.5%)</t>
  </si>
  <si>
    <t>79 (-13.5%)</t>
  </si>
  <si>
    <t>190 (-2.6%)</t>
  </si>
  <si>
    <t>2 (0%)</t>
  </si>
  <si>
    <t>1,523 (-7.7%)</t>
  </si>
  <si>
    <t>31 (-66.9%)</t>
  </si>
  <si>
    <t>1,526 (10.6%)</t>
  </si>
  <si>
    <t>673 (10.4%)</t>
  </si>
  <si>
    <t>4,605 (1.1%)</t>
  </si>
  <si>
    <t>54 (-2.4%)</t>
  </si>
  <si>
    <t>1,424 (2%)</t>
  </si>
  <si>
    <t>2,188 (1.5%)</t>
  </si>
  <si>
    <t>939 (-0.8%)</t>
  </si>
  <si>
    <t>352 (8.8%)</t>
  </si>
  <si>
    <t>94 (-1.7%)</t>
  </si>
  <si>
    <t>522 (-10.1%)</t>
  </si>
  <si>
    <t>139 (-9.3%)</t>
  </si>
  <si>
    <t>233 (11.3%)</t>
  </si>
  <si>
    <t>569 (1.4%)</t>
  </si>
  <si>
    <t>193 (-4.3%)</t>
  </si>
  <si>
    <t>1,455 (11.4%)</t>
  </si>
  <si>
    <t>116 (-10.8%)</t>
  </si>
  <si>
    <t>69 (11.9%)</t>
  </si>
  <si>
    <t>56 (-12%)</t>
  </si>
  <si>
    <t>60 (-7.2%)</t>
  </si>
  <si>
    <t>84 (-24.1%)</t>
  </si>
  <si>
    <t>76 (-16.8%)</t>
  </si>
  <si>
    <t>235 (54.3%)</t>
  </si>
  <si>
    <t>1,145 (-0.4%)</t>
  </si>
  <si>
    <t>1,257 (-13.2%)</t>
  </si>
  <si>
    <t>30 (-65%)</t>
  </si>
  <si>
    <t>1,189 (0%)</t>
  </si>
  <si>
    <t>381 (0%)</t>
  </si>
  <si>
    <t>9,256 (1.6%)</t>
  </si>
  <si>
    <t>2,364 (0.8%)</t>
  </si>
  <si>
    <t>4,945 (1.8%)</t>
  </si>
  <si>
    <t>1,829 (1.9%)</t>
  </si>
  <si>
    <t>1,189 (-9%)</t>
  </si>
  <si>
    <t>1,240 (0.8%)</t>
  </si>
  <si>
    <t>1,468 (11.4%)</t>
  </si>
  <si>
    <t>2,780 (-10.3%)</t>
  </si>
  <si>
    <t>2,715 (7.9%)</t>
  </si>
  <si>
    <t>1,054 (7.6%)</t>
  </si>
  <si>
    <t>11,148 (0.7%)</t>
  </si>
  <si>
    <t>143 (0.5%)</t>
  </si>
  <si>
    <t>2,640 (-1.4%)</t>
  </si>
  <si>
    <t>6,752 (1%)</t>
  </si>
  <si>
    <t>1,613 (2.7%)</t>
  </si>
  <si>
    <t>19,480 (2.6%)</t>
  </si>
  <si>
    <t>957 (-2%)</t>
  </si>
  <si>
    <t>502 (6.1%)</t>
  </si>
  <si>
    <t>1,665 (4.9%)</t>
  </si>
  <si>
    <t>643 (4.7%)</t>
  </si>
  <si>
    <t>560 (3%)</t>
  </si>
  <si>
    <t>1,324 (-0.8%)</t>
  </si>
  <si>
    <t>560 (16%)</t>
  </si>
  <si>
    <t>23 (-18.8%)</t>
  </si>
  <si>
    <t>3,177 (-5.9%)</t>
  </si>
  <si>
    <t>398 (-6.9%)</t>
  </si>
  <si>
    <t>356 (17.4%)</t>
  </si>
  <si>
    <t>221 (4.1%)</t>
  </si>
  <si>
    <t>75 (-18.2%)</t>
  </si>
  <si>
    <t>237 (27.6%)</t>
  </si>
  <si>
    <t>450 (2.4%)</t>
  </si>
  <si>
    <t xml:space="preserve"> (-100%)</t>
  </si>
  <si>
    <t>2,397 (3.9%)</t>
  </si>
  <si>
    <t>106 (35.9%)</t>
  </si>
  <si>
    <t>3839 (5.6%)</t>
  </si>
  <si>
    <t>1990 (5.1%)</t>
  </si>
  <si>
    <t>10,310 (4.4%)</t>
  </si>
  <si>
    <t>143 (-10.8%)</t>
  </si>
  <si>
    <t>3,707 (5.5%)</t>
  </si>
  <si>
    <t>4,726 (5.5%)</t>
  </si>
  <si>
    <t>1,734 (0.8%)</t>
  </si>
  <si>
    <t>20,954 (4.6%)</t>
  </si>
  <si>
    <t>759 (4.4%)</t>
  </si>
  <si>
    <t>190 (14.7%)</t>
  </si>
  <si>
    <t>1,155 (4.5%)</t>
  </si>
  <si>
    <t>369 (7.5%)</t>
  </si>
  <si>
    <t>429 (-0.6%)</t>
  </si>
  <si>
    <t>1,102 (-0.1%)</t>
  </si>
  <si>
    <t>611 (16.9%)</t>
  </si>
  <si>
    <t>3,296 (6%)</t>
  </si>
  <si>
    <t>218 (-5.2%)</t>
  </si>
  <si>
    <t>138 (4.3%)</t>
  </si>
  <si>
    <t>158 (-8.7%)</t>
  </si>
  <si>
    <t>208 (-6.9%)</t>
  </si>
  <si>
    <t>239 (17%)</t>
  </si>
  <si>
    <t>225 (35.5%)</t>
  </si>
  <si>
    <t>451 (9.1%)</t>
  </si>
  <si>
    <t>3,153 (7.1%)</t>
  </si>
  <si>
    <t>2,432 (1.4%)</t>
  </si>
  <si>
    <t>85 (29.4%)</t>
  </si>
  <si>
    <t>3343 (4.5%)</t>
  </si>
  <si>
    <t>1180 (3.1%)</t>
  </si>
  <si>
    <t>21,458 (2.4%)</t>
  </si>
  <si>
    <t>6,347 (2.5%)</t>
  </si>
  <si>
    <t>11,478 (2.8%)</t>
  </si>
  <si>
    <t>3,347 (1.7%)</t>
  </si>
  <si>
    <t>40,434 (3.6%)</t>
  </si>
  <si>
    <t>1,716 (0.8%)</t>
  </si>
  <si>
    <t>2,820 (4.7%)</t>
  </si>
  <si>
    <t>1,012 (5.7%)</t>
  </si>
  <si>
    <t>2,426 (-0.5%)</t>
  </si>
  <si>
    <t>1,171 (16.5%)</t>
  </si>
  <si>
    <t>3,319 (5.8%)</t>
  </si>
  <si>
    <t>4,829 (2.6%)</t>
  </si>
  <si>
    <t>Target attained</t>
  </si>
  <si>
    <t>exc Ireland and Northern Ireland</t>
  </si>
  <si>
    <t>No. of Deaths during PI collection period (2014)</t>
  </si>
  <si>
    <t>Mortality : Incidence ratios (2015 for UK, 2014 for Ireland)</t>
  </si>
  <si>
    <t>Non Melanoma Skin</t>
  </si>
  <si>
    <t>UKIACR average (population)</t>
  </si>
  <si>
    <t>UKIACR average (country)</t>
  </si>
  <si>
    <t>Indicator</t>
  </si>
  <si>
    <t>3193 (-2.4%)</t>
  </si>
  <si>
    <t>3043 (-4.5%)</t>
  </si>
  <si>
    <t>6236 (-3.4%)</t>
  </si>
  <si>
    <t>53,714 (-0.3%)</t>
  </si>
  <si>
    <t>8406 (1.4%)</t>
  </si>
  <si>
    <t>8842 (-0.6%)</t>
  </si>
  <si>
    <t>17248 (0.4%)</t>
  </si>
  <si>
    <t>632,493 (2.7%)</t>
  </si>
  <si>
    <t>105 (34%)</t>
  </si>
  <si>
    <t>4586 (6.8%)</t>
  </si>
  <si>
    <t>2200 (7.6%)</t>
  </si>
  <si>
    <t>73 (2.3%)</t>
  </si>
  <si>
    <t>3888 (4.2%)</t>
  </si>
  <si>
    <t>1096 (9.2%)</t>
  </si>
  <si>
    <t>178 (18.9%)</t>
  </si>
  <si>
    <t>8474 (5.6%)</t>
  </si>
  <si>
    <t>3296 (8.1%)</t>
  </si>
  <si>
    <t>2371 (4.4%)</t>
  </si>
  <si>
    <t>116078 (8.6%)</t>
  </si>
  <si>
    <t>37500 (11.4%)</t>
  </si>
  <si>
    <r>
      <rPr>
        <b/>
        <sz val="12"/>
        <color theme="1"/>
        <rFont val="Arial"/>
        <family val="2"/>
      </rPr>
      <t>Stability: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Percentage change (%) for all cancers (C00-C97 ex. C44) in 2015 compared with 2012-2014</t>
    </r>
  </si>
  <si>
    <r>
      <rPr>
        <b/>
        <sz val="12"/>
        <color theme="1"/>
        <rFont val="Arial"/>
        <family val="2"/>
      </rPr>
      <t xml:space="preserve">Registry Creep: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Percentage (%) for all cancers (C00-C97 ex. C44) of 2014 registrations at 31/01/2017 compared with registrations at 31/01/2016</t>
    </r>
  </si>
  <si>
    <r>
      <rPr>
        <b/>
        <sz val="12"/>
        <color theme="1"/>
        <rFont val="Arial"/>
        <family val="2"/>
      </rPr>
      <t>Staging:</t>
    </r>
    <r>
      <rPr>
        <sz val="10"/>
        <color theme="1"/>
        <rFont val="Arial"/>
        <family val="2"/>
      </rPr>
      <t xml:space="preserve">  Proportion (%) of all cases (C00-C97 ex. C44) with valid known stage registered out of all 2015 registered cancers (C00-C97 ex. C44)</t>
    </r>
  </si>
  <si>
    <r>
      <rPr>
        <b/>
        <sz val="12"/>
        <color theme="1"/>
        <rFont val="Arial"/>
        <family val="2"/>
      </rPr>
      <t xml:space="preserve">Average of Core Patient Information Complete: </t>
    </r>
    <r>
      <rPr>
        <sz val="10"/>
        <color theme="1"/>
        <rFont val="Arial"/>
        <family val="2"/>
      </rPr>
      <t>Average percentage (%) of all cancers (C00-C97 ex. C44) registered with demographic information</t>
    </r>
  </si>
  <si>
    <r>
      <rPr>
        <b/>
        <sz val="12"/>
        <color theme="1"/>
        <rFont val="Arial"/>
        <family val="2"/>
      </rPr>
      <t>Average of Core Tumour Information Complete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>Average percentage (%) of all cancers (C00-C97 ex. C44) registered with tumour information</t>
    </r>
  </si>
  <si>
    <r>
      <rPr>
        <b/>
        <sz val="12"/>
        <color theme="1"/>
        <rFont val="Arial"/>
        <family val="2"/>
      </rPr>
      <t>Diagnosing Hospital Known:</t>
    </r>
    <r>
      <rPr>
        <sz val="10"/>
        <color theme="1"/>
        <rFont val="Arial"/>
        <family val="2"/>
      </rPr>
      <t xml:space="preserve"> Percentage (%) of all cancers (C00-C97 ex. C44) registered with an organisation of diagnosis</t>
    </r>
  </si>
  <si>
    <r>
      <rPr>
        <b/>
        <sz val="12"/>
        <color theme="1"/>
        <rFont val="Arial"/>
        <family val="2"/>
      </rPr>
      <t>Death Certificate Only (DCO) Rates:</t>
    </r>
    <r>
      <rPr>
        <sz val="10"/>
        <color theme="1"/>
        <rFont val="Arial"/>
        <family val="2"/>
      </rPr>
      <t xml:space="preserve"> Percentage (%) of all cancers (C00-C97 ex. C44) registered as a DCO</t>
    </r>
  </si>
  <si>
    <r>
      <rPr>
        <b/>
        <sz val="12"/>
        <color theme="1"/>
        <rFont val="Arial"/>
        <family val="2"/>
      </rPr>
      <t>Zero Day Survivors:</t>
    </r>
    <r>
      <rPr>
        <sz val="10"/>
        <color theme="1"/>
        <rFont val="Arial"/>
        <family val="2"/>
      </rPr>
      <t xml:space="preserve"> Percentage (%) of all cancers (C00-C97 ex. C44) registered with the date of death equals the date of diagnosis</t>
    </r>
  </si>
  <si>
    <r>
      <rPr>
        <b/>
        <sz val="12"/>
        <color theme="1"/>
        <rFont val="Arial"/>
        <family val="2"/>
      </rPr>
      <t>Microscopically Verified: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Percentage (%) of all cancers (C00-C97 ex. C44) that are microscopically verified</t>
    </r>
  </si>
  <si>
    <r>
      <rPr>
        <b/>
        <sz val="12"/>
        <color theme="1"/>
        <rFont val="Arial"/>
        <family val="2"/>
      </rPr>
      <t>Non Specific Codes: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Percentage (%) of all cancers (C00-C97 ex. C44) that are microscopically verified with non specific morphology codes</t>
    </r>
  </si>
  <si>
    <r>
      <rPr>
        <b/>
        <sz val="12"/>
        <color theme="1"/>
        <rFont val="Arial"/>
        <family val="2"/>
      </rPr>
      <t>Grade: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Percentage (%) of all cancers (C00-C97 ex. C44) registered with a known grade</t>
    </r>
  </si>
  <si>
    <r>
      <rPr>
        <b/>
        <sz val="12"/>
        <color theme="1"/>
        <rFont val="Arial"/>
        <family val="2"/>
      </rPr>
      <t>Treatment:</t>
    </r>
    <r>
      <rPr>
        <sz val="10"/>
        <color theme="1"/>
        <rFont val="Arial"/>
        <family val="2"/>
      </rPr>
      <t xml:space="preserve"> Percentage (%) of all cancers (C00-C97 ex. C44) registered with any treatment</t>
    </r>
  </si>
  <si>
    <r>
      <rPr>
        <b/>
        <sz val="12"/>
        <color theme="1"/>
        <rFont val="Arial"/>
        <family val="2"/>
      </rPr>
      <t>Breast Screening Data: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Percentage of breast cancer (C50) cases from 2014 screen detected for ages 50-64</t>
    </r>
  </si>
  <si>
    <r>
      <rPr>
        <b/>
        <sz val="12"/>
        <color theme="1"/>
        <rFont val="Arial"/>
        <family val="2"/>
      </rPr>
      <t>Cervical Screening Data: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Percentage of cervical cancer (C53) cases from 2014 screen detected for ages 25-60</t>
    </r>
  </si>
  <si>
    <r>
      <rPr>
        <b/>
        <sz val="12"/>
        <color theme="1"/>
        <rFont val="Arial"/>
        <family val="2"/>
      </rPr>
      <t>Bowel Screening Data: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Percentage of bowel cancer (C18-C20) cases from 2014 screen detected for ages 60-69</t>
    </r>
  </si>
  <si>
    <t>Entered manually</t>
  </si>
  <si>
    <t>Core Patient information includes name, address, postcode, sex, date of birth, ethnicity, date of death, unique health identifier</t>
  </si>
  <si>
    <t>Core Tumour information includes date of diagnosis, site of primary growth, type of growth, behaviour of growth, basis of diagnosis, hospital of diagnosis</t>
  </si>
  <si>
    <t>NA – not available (average excludes corresponding country)</t>
  </si>
  <si>
    <t>DCO and zero survivor rate targets: &lt;2%</t>
  </si>
  <si>
    <t>Target not reached or not in line with other registries</t>
  </si>
  <si>
    <t>Staging target: &gt; 70%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</si>
</sst>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#,##0_ ;\-#,##0\ 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9"/>
      <color indexed="8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indexed="2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20"/>
      <color theme="0"/>
      <name val="Arial"/>
      <family val="2"/>
    </font>
    <font>
      <b/>
      <u/>
      <sz val="16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u/>
      <sz val="22"/>
      <color theme="0"/>
      <name val="Arial"/>
      <family val="2"/>
    </font>
    <font>
      <b/>
      <u/>
      <sz val="16"/>
      <color theme="1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u/>
      <sz val="22"/>
      <color theme="1"/>
      <name val="Arial"/>
      <family val="2"/>
    </font>
    <font>
      <b/>
      <sz val="10"/>
      <color theme="3" tint="0.39997558519241921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7030A0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43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812">
    <xf numFmtId="0" fontId="0" fillId="0" borderId="0" xfId="0"/>
    <xf numFmtId="0" fontId="5" fillId="3" borderId="2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52" xfId="0" applyFont="1" applyFill="1" applyBorder="1" applyAlignment="1">
      <alignment horizontal="right"/>
    </xf>
    <xf numFmtId="0" fontId="6" fillId="0" borderId="24" xfId="0" applyFont="1" applyFill="1" applyBorder="1" applyAlignment="1">
      <alignment horizontal="right"/>
    </xf>
    <xf numFmtId="164" fontId="5" fillId="0" borderId="41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9" fillId="0" borderId="36" xfId="0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15" fillId="0" borderId="0" xfId="6" applyFont="1" applyBorder="1"/>
    <xf numFmtId="0" fontId="13" fillId="0" borderId="0" xfId="6" applyFont="1" applyBorder="1"/>
    <xf numFmtId="0" fontId="16" fillId="0" borderId="0" xfId="6" applyFont="1" applyFill="1"/>
    <xf numFmtId="0" fontId="13" fillId="0" borderId="0" xfId="6" applyFont="1"/>
    <xf numFmtId="0" fontId="2" fillId="10" borderId="11" xfId="6" applyFont="1" applyFill="1" applyBorder="1" applyAlignment="1">
      <alignment horizontal="center" vertical="center"/>
    </xf>
    <xf numFmtId="0" fontId="2" fillId="10" borderId="11" xfId="6" applyFont="1" applyFill="1" applyBorder="1" applyAlignment="1">
      <alignment horizontal="centerContinuous" vertical="center"/>
    </xf>
    <xf numFmtId="0" fontId="4" fillId="10" borderId="53" xfId="6" applyFont="1" applyFill="1" applyBorder="1" applyAlignment="1">
      <alignment horizontal="centerContinuous"/>
    </xf>
    <xf numFmtId="0" fontId="4" fillId="10" borderId="20" xfId="6" applyFont="1" applyFill="1" applyBorder="1"/>
    <xf numFmtId="0" fontId="2" fillId="10" borderId="20" xfId="6" applyFont="1" applyFill="1" applyBorder="1" applyAlignment="1">
      <alignment horizontal="center" vertical="center"/>
    </xf>
    <xf numFmtId="0" fontId="2" fillId="10" borderId="63" xfId="6" applyFont="1" applyFill="1" applyBorder="1" applyAlignment="1">
      <alignment horizontal="centerContinuous" vertical="center" wrapText="1"/>
    </xf>
    <xf numFmtId="0" fontId="2" fillId="10" borderId="19" xfId="6" applyFont="1" applyFill="1" applyBorder="1" applyAlignment="1">
      <alignment horizontal="centerContinuous" vertical="center"/>
    </xf>
    <xf numFmtId="0" fontId="2" fillId="10" borderId="63" xfId="6" applyFont="1" applyFill="1" applyBorder="1" applyAlignment="1">
      <alignment horizontal="centerContinuous" vertical="center"/>
    </xf>
    <xf numFmtId="0" fontId="4" fillId="10" borderId="55" xfId="6" applyFont="1" applyFill="1" applyBorder="1"/>
    <xf numFmtId="0" fontId="2" fillId="10" borderId="55" xfId="6" applyFont="1" applyFill="1" applyBorder="1" applyAlignment="1">
      <alignment horizontal="center" vertical="center"/>
    </xf>
    <xf numFmtId="0" fontId="2" fillId="10" borderId="55" xfId="6" applyFont="1" applyFill="1" applyBorder="1" applyAlignment="1">
      <alignment horizontal="center" vertical="center" wrapText="1"/>
    </xf>
    <xf numFmtId="0" fontId="2" fillId="10" borderId="0" xfId="6" applyFont="1" applyFill="1" applyBorder="1" applyAlignment="1">
      <alignment horizontal="centerContinuous" vertical="center" wrapText="1"/>
    </xf>
    <xf numFmtId="0" fontId="2" fillId="10" borderId="61" xfId="6" applyFont="1" applyFill="1" applyBorder="1" applyAlignment="1">
      <alignment horizontal="centerContinuous" vertical="center"/>
    </xf>
    <xf numFmtId="0" fontId="2" fillId="10" borderId="0" xfId="6" applyFont="1" applyFill="1" applyBorder="1" applyAlignment="1">
      <alignment horizontal="centerContinuous" vertical="center"/>
    </xf>
    <xf numFmtId="0" fontId="2" fillId="10" borderId="36" xfId="6" applyFont="1" applyFill="1" applyBorder="1" applyAlignment="1">
      <alignment horizontal="center" vertical="center"/>
    </xf>
    <xf numFmtId="0" fontId="2" fillId="10" borderId="36" xfId="6" applyFont="1" applyFill="1" applyBorder="1" applyAlignment="1">
      <alignment horizontal="center" vertical="center" wrapText="1"/>
    </xf>
    <xf numFmtId="0" fontId="4" fillId="10" borderId="36" xfId="6" applyFont="1" applyFill="1" applyBorder="1" applyAlignment="1">
      <alignment horizontal="center"/>
    </xf>
    <xf numFmtId="0" fontId="14" fillId="7" borderId="11" xfId="6" applyFont="1" applyFill="1" applyBorder="1" applyAlignment="1">
      <alignment wrapText="1"/>
    </xf>
    <xf numFmtId="0" fontId="13" fillId="7" borderId="53" xfId="6" applyFont="1" applyFill="1" applyBorder="1" applyAlignment="1">
      <alignment horizontal="right"/>
    </xf>
    <xf numFmtId="0" fontId="13" fillId="0" borderId="20" xfId="6" applyFont="1" applyBorder="1" applyAlignment="1"/>
    <xf numFmtId="164" fontId="17" fillId="0" borderId="10" xfId="6" applyNumberFormat="1" applyFont="1" applyBorder="1" applyAlignment="1">
      <alignment horizontal="right"/>
    </xf>
    <xf numFmtId="0" fontId="17" fillId="5" borderId="20" xfId="6" applyFont="1" applyFill="1" applyBorder="1" applyAlignment="1" applyProtection="1">
      <alignment horizontal="right"/>
      <protection locked="0"/>
    </xf>
    <xf numFmtId="0" fontId="13" fillId="0" borderId="10" xfId="6" applyFont="1" applyBorder="1" applyAlignment="1">
      <alignment horizontal="right"/>
    </xf>
    <xf numFmtId="0" fontId="13" fillId="0" borderId="10" xfId="6" applyNumberFormat="1" applyFont="1" applyBorder="1"/>
    <xf numFmtId="2" fontId="17" fillId="5" borderId="10" xfId="6" applyNumberFormat="1" applyFont="1" applyFill="1" applyBorder="1" applyAlignment="1" applyProtection="1">
      <alignment horizontal="right"/>
      <protection locked="0"/>
    </xf>
    <xf numFmtId="0" fontId="17" fillId="0" borderId="10" xfId="6" applyFont="1" applyBorder="1" applyAlignment="1"/>
    <xf numFmtId="0" fontId="17" fillId="0" borderId="10" xfId="6" applyFont="1" applyBorder="1" applyAlignment="1">
      <alignment horizontal="right"/>
    </xf>
    <xf numFmtId="0" fontId="17" fillId="5" borderId="10" xfId="6" applyFont="1" applyFill="1" applyBorder="1" applyAlignment="1">
      <alignment horizontal="right"/>
    </xf>
    <xf numFmtId="0" fontId="13" fillId="0" borderId="10" xfId="6" applyFont="1" applyBorder="1" applyAlignment="1"/>
    <xf numFmtId="0" fontId="17" fillId="5" borderId="10" xfId="6" applyFont="1" applyFill="1" applyBorder="1" applyAlignment="1" applyProtection="1">
      <alignment horizontal="right"/>
      <protection locked="0"/>
    </xf>
    <xf numFmtId="0" fontId="17" fillId="5" borderId="63" xfId="6" applyFont="1" applyFill="1" applyBorder="1" applyAlignment="1" applyProtection="1">
      <alignment horizontal="right"/>
      <protection locked="0"/>
    </xf>
    <xf numFmtId="0" fontId="13" fillId="0" borderId="55" xfId="6" applyFont="1" applyBorder="1" applyAlignment="1"/>
    <xf numFmtId="2" fontId="17" fillId="5" borderId="63" xfId="6" applyNumberFormat="1" applyFont="1" applyFill="1" applyBorder="1" applyAlignment="1" applyProtection="1">
      <alignment horizontal="right"/>
      <protection locked="0"/>
    </xf>
    <xf numFmtId="0" fontId="17" fillId="0" borderId="63" xfId="6" applyFont="1" applyBorder="1" applyAlignment="1">
      <alignment horizontal="right"/>
    </xf>
    <xf numFmtId="0" fontId="17" fillId="0" borderId="63" xfId="6" applyFont="1" applyFill="1" applyBorder="1" applyAlignment="1">
      <alignment horizontal="right"/>
    </xf>
    <xf numFmtId="0" fontId="17" fillId="0" borderId="10" xfId="6" applyFont="1" applyFill="1" applyBorder="1" applyAlignment="1">
      <alignment horizontal="right"/>
    </xf>
    <xf numFmtId="0" fontId="17" fillId="5" borderId="63" xfId="6" applyFont="1" applyFill="1" applyBorder="1" applyAlignment="1">
      <alignment horizontal="right"/>
    </xf>
    <xf numFmtId="0" fontId="14" fillId="7" borderId="59" xfId="6" applyFont="1" applyFill="1" applyBorder="1" applyAlignment="1">
      <alignment wrapText="1"/>
    </xf>
    <xf numFmtId="0" fontId="13" fillId="7" borderId="62" xfId="6" applyFont="1" applyFill="1" applyBorder="1" applyAlignment="1">
      <alignment horizontal="right"/>
    </xf>
    <xf numFmtId="0" fontId="13" fillId="0" borderId="36" xfId="6" applyFont="1" applyBorder="1" applyAlignment="1">
      <alignment wrapText="1"/>
    </xf>
    <xf numFmtId="0" fontId="13" fillId="5" borderId="36" xfId="6" applyFont="1" applyFill="1" applyBorder="1" applyAlignment="1" applyProtection="1">
      <alignment horizontal="right"/>
      <protection locked="0"/>
    </xf>
    <xf numFmtId="0" fontId="13" fillId="0" borderId="36" xfId="6" applyFont="1" applyBorder="1" applyAlignment="1">
      <alignment horizontal="right"/>
    </xf>
    <xf numFmtId="0" fontId="13" fillId="5" borderId="20" xfId="6" applyFont="1" applyFill="1" applyBorder="1" applyAlignment="1" applyProtection="1">
      <alignment horizontal="right"/>
      <protection locked="0"/>
    </xf>
    <xf numFmtId="0" fontId="16" fillId="0" borderId="0" xfId="6" applyFont="1" applyBorder="1"/>
    <xf numFmtId="0" fontId="13" fillId="0" borderId="10" xfId="6" applyFont="1" applyBorder="1" applyAlignment="1">
      <alignment wrapText="1"/>
    </xf>
    <xf numFmtId="0" fontId="13" fillId="5" borderId="10" xfId="6" applyFont="1" applyFill="1" applyBorder="1" applyAlignment="1" applyProtection="1">
      <alignment horizontal="right"/>
      <protection locked="0"/>
    </xf>
    <xf numFmtId="0" fontId="19" fillId="5" borderId="10" xfId="6" applyFont="1" applyFill="1" applyBorder="1" applyAlignment="1" applyProtection="1">
      <alignment horizontal="right"/>
      <protection locked="0"/>
    </xf>
    <xf numFmtId="0" fontId="16" fillId="0" borderId="36" xfId="6" applyFont="1" applyBorder="1" applyAlignment="1">
      <alignment wrapText="1"/>
    </xf>
    <xf numFmtId="0" fontId="13" fillId="7" borderId="53" xfId="6" applyFont="1" applyFill="1" applyBorder="1" applyProtection="1">
      <protection locked="0"/>
    </xf>
    <xf numFmtId="164" fontId="13" fillId="0" borderId="36" xfId="6" applyNumberFormat="1" applyFont="1" applyBorder="1" applyAlignment="1">
      <alignment horizontal="right"/>
    </xf>
    <xf numFmtId="164" fontId="13" fillId="5" borderId="36" xfId="6" applyNumberFormat="1" applyFont="1" applyFill="1" applyBorder="1" applyAlignment="1">
      <alignment horizontal="right"/>
    </xf>
    <xf numFmtId="164" fontId="13" fillId="0" borderId="20" xfId="6" applyNumberFormat="1" applyFont="1" applyFill="1" applyBorder="1" applyAlignment="1">
      <alignment horizontal="right"/>
    </xf>
    <xf numFmtId="164" fontId="13" fillId="0" borderId="10" xfId="6" applyNumberFormat="1" applyFont="1" applyFill="1" applyBorder="1" applyAlignment="1">
      <alignment horizontal="right"/>
    </xf>
    <xf numFmtId="0" fontId="13" fillId="0" borderId="58" xfId="6" applyFont="1" applyBorder="1" applyAlignment="1">
      <alignment wrapText="1"/>
    </xf>
    <xf numFmtId="0" fontId="13" fillId="5" borderId="10" xfId="6" applyFont="1" applyFill="1" applyBorder="1" applyAlignment="1">
      <alignment horizontal="right"/>
    </xf>
    <xf numFmtId="164" fontId="13" fillId="7" borderId="53" xfId="6" applyNumberFormat="1" applyFont="1" applyFill="1" applyBorder="1" applyAlignment="1">
      <alignment horizontal="right"/>
    </xf>
    <xf numFmtId="164" fontId="13" fillId="0" borderId="55" xfId="6" applyNumberFormat="1" applyFont="1" applyBorder="1" applyAlignment="1">
      <alignment horizontal="right"/>
    </xf>
    <xf numFmtId="164" fontId="13" fillId="5" borderId="20" xfId="6" applyNumberFormat="1" applyFont="1" applyFill="1" applyBorder="1" applyAlignment="1" applyProtection="1">
      <alignment horizontal="right"/>
      <protection locked="0"/>
    </xf>
    <xf numFmtId="0" fontId="13" fillId="0" borderId="59" xfId="6" applyFont="1" applyFill="1" applyBorder="1" applyAlignment="1">
      <alignment wrapText="1"/>
    </xf>
    <xf numFmtId="0" fontId="13" fillId="0" borderId="10" xfId="6" applyFont="1" applyFill="1" applyBorder="1" applyAlignment="1">
      <alignment horizontal="right"/>
    </xf>
    <xf numFmtId="0" fontId="13" fillId="0" borderId="10" xfId="6" applyFont="1" applyFill="1" applyBorder="1" applyAlignment="1"/>
    <xf numFmtId="0" fontId="13" fillId="0" borderId="10" xfId="6" applyFont="1" applyFill="1" applyBorder="1" applyAlignment="1" applyProtection="1">
      <alignment horizontal="right"/>
      <protection locked="0"/>
    </xf>
    <xf numFmtId="2" fontId="13" fillId="0" borderId="10" xfId="6" applyNumberFormat="1" applyFont="1" applyFill="1" applyBorder="1" applyAlignment="1">
      <alignment horizontal="right"/>
    </xf>
    <xf numFmtId="2" fontId="13" fillId="5" borderId="10" xfId="6" applyNumberFormat="1" applyFont="1" applyFill="1" applyBorder="1" applyAlignment="1">
      <alignment horizontal="right"/>
    </xf>
    <xf numFmtId="0" fontId="2" fillId="10" borderId="55" xfId="6" applyFont="1" applyFill="1" applyBorder="1"/>
    <xf numFmtId="164" fontId="14" fillId="0" borderId="0" xfId="6" applyNumberFormat="1" applyFont="1" applyFill="1" applyBorder="1"/>
    <xf numFmtId="0" fontId="14" fillId="0" borderId="0" xfId="6" applyFont="1" applyBorder="1"/>
    <xf numFmtId="2" fontId="13" fillId="0" borderId="0" xfId="6" applyNumberFormat="1" applyFont="1" applyBorder="1"/>
    <xf numFmtId="164" fontId="13" fillId="0" borderId="10" xfId="6" applyNumberFormat="1" applyFont="1" applyBorder="1" applyAlignment="1">
      <alignment horizontal="right"/>
    </xf>
    <xf numFmtId="165" fontId="13" fillId="0" borderId="10" xfId="2" applyNumberFormat="1" applyFont="1" applyBorder="1" applyAlignment="1">
      <alignment horizontal="right"/>
    </xf>
    <xf numFmtId="164" fontId="13" fillId="0" borderId="0" xfId="6" applyNumberFormat="1" applyFont="1" applyBorder="1"/>
    <xf numFmtId="164" fontId="4" fillId="0" borderId="0" xfId="6" applyNumberFormat="1" applyFont="1" applyBorder="1"/>
    <xf numFmtId="2" fontId="8" fillId="4" borderId="29" xfId="0" applyNumberFormat="1" applyFont="1" applyFill="1" applyBorder="1" applyAlignment="1">
      <alignment vertical="center"/>
    </xf>
    <xf numFmtId="0" fontId="11" fillId="11" borderId="10" xfId="5" applyFont="1" applyFill="1" applyBorder="1" applyAlignment="1" applyProtection="1">
      <alignment vertical="top"/>
    </xf>
    <xf numFmtId="1" fontId="6" fillId="0" borderId="41" xfId="2" applyNumberFormat="1" applyFont="1" applyBorder="1" applyAlignment="1">
      <alignment horizontal="right" indent="1"/>
    </xf>
    <xf numFmtId="9" fontId="6" fillId="6" borderId="28" xfId="2" applyFont="1" applyFill="1" applyBorder="1" applyAlignment="1">
      <alignment horizontal="right" indent="1"/>
    </xf>
    <xf numFmtId="1" fontId="6" fillId="0" borderId="45" xfId="2" applyNumberFormat="1" applyFont="1" applyBorder="1" applyAlignment="1">
      <alignment horizontal="right" indent="1"/>
    </xf>
    <xf numFmtId="0" fontId="9" fillId="0" borderId="10" xfId="0" applyFont="1" applyBorder="1" applyAlignment="1">
      <alignment vertical="center"/>
    </xf>
    <xf numFmtId="9" fontId="6" fillId="6" borderId="60" xfId="2" applyFont="1" applyFill="1" applyBorder="1" applyAlignment="1">
      <alignment horizontal="right" indent="1"/>
    </xf>
    <xf numFmtId="2" fontId="6" fillId="13" borderId="47" xfId="2" applyNumberFormat="1" applyFont="1" applyFill="1" applyBorder="1" applyAlignment="1">
      <alignment horizontal="right" indent="1"/>
    </xf>
    <xf numFmtId="2" fontId="6" fillId="13" borderId="48" xfId="2" applyNumberFormat="1" applyFont="1" applyFill="1" applyBorder="1" applyAlignment="1">
      <alignment horizontal="right" indent="1"/>
    </xf>
    <xf numFmtId="0" fontId="13" fillId="12" borderId="0" xfId="6" applyFont="1" applyFill="1" applyBorder="1"/>
    <xf numFmtId="164" fontId="4" fillId="12" borderId="0" xfId="6" applyNumberFormat="1" applyFont="1" applyFill="1" applyBorder="1"/>
    <xf numFmtId="0" fontId="3" fillId="12" borderId="52" xfId="0" applyFont="1" applyFill="1" applyBorder="1" applyAlignment="1">
      <alignment horizontal="center" vertical="center" wrapText="1"/>
    </xf>
    <xf numFmtId="0" fontId="0" fillId="12" borderId="54" xfId="0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0" fillId="12" borderId="64" xfId="0" applyFill="1" applyBorder="1" applyAlignment="1">
      <alignment horizontal="center" vertical="center" wrapText="1"/>
    </xf>
    <xf numFmtId="0" fontId="4" fillId="12" borderId="0" xfId="6" applyFont="1" applyFill="1" applyBorder="1"/>
    <xf numFmtId="0" fontId="14" fillId="12" borderId="0" xfId="6" applyFont="1" applyFill="1" applyBorder="1"/>
    <xf numFmtId="0" fontId="5" fillId="12" borderId="38" xfId="0" applyFont="1" applyFill="1" applyBorder="1" applyAlignment="1">
      <alignment vertical="center"/>
    </xf>
    <xf numFmtId="0" fontId="6" fillId="12" borderId="46" xfId="0" applyFont="1" applyFill="1" applyBorder="1" applyAlignment="1">
      <alignment horizontal="right" vertical="center"/>
    </xf>
    <xf numFmtId="0" fontId="13" fillId="12" borderId="0" xfId="6" applyNumberFormat="1" applyFont="1" applyFill="1" applyBorder="1"/>
    <xf numFmtId="165" fontId="13" fillId="12" borderId="0" xfId="6" applyNumberFormat="1" applyFont="1" applyFill="1" applyBorder="1"/>
    <xf numFmtId="0" fontId="6" fillId="12" borderId="49" xfId="0" applyFont="1" applyFill="1" applyBorder="1" applyAlignment="1">
      <alignment horizontal="right" vertical="center"/>
    </xf>
    <xf numFmtId="0" fontId="6" fillId="12" borderId="8" xfId="0" applyFont="1" applyFill="1" applyBorder="1" applyAlignment="1">
      <alignment horizontal="right" vertical="center"/>
    </xf>
    <xf numFmtId="0" fontId="6" fillId="12" borderId="7" xfId="0" applyFont="1" applyFill="1" applyBorder="1" applyAlignment="1">
      <alignment horizontal="right" vertical="center"/>
    </xf>
    <xf numFmtId="0" fontId="6" fillId="12" borderId="23" xfId="0" applyFont="1" applyFill="1" applyBorder="1" applyAlignment="1">
      <alignment horizontal="right" vertical="center"/>
    </xf>
    <xf numFmtId="0" fontId="6" fillId="12" borderId="52" xfId="0" applyFont="1" applyFill="1" applyBorder="1" applyAlignment="1">
      <alignment horizontal="right" vertical="center"/>
    </xf>
    <xf numFmtId="0" fontId="6" fillId="12" borderId="22" xfId="0" applyFont="1" applyFill="1" applyBorder="1" applyAlignment="1">
      <alignment horizontal="right" vertical="center"/>
    </xf>
    <xf numFmtId="0" fontId="6" fillId="12" borderId="46" xfId="0" applyFont="1" applyFill="1" applyBorder="1" applyAlignment="1">
      <alignment horizontal="right" vertical="center" wrapText="1"/>
    </xf>
    <xf numFmtId="0" fontId="6" fillId="12" borderId="23" xfId="0" applyFont="1" applyFill="1" applyBorder="1" applyAlignment="1">
      <alignment horizontal="right" vertical="center" wrapText="1"/>
    </xf>
    <xf numFmtId="0" fontId="6" fillId="12" borderId="8" xfId="0" applyFont="1" applyFill="1" applyBorder="1" applyAlignment="1">
      <alignment horizontal="right" vertical="center" wrapText="1"/>
    </xf>
    <xf numFmtId="0" fontId="6" fillId="12" borderId="28" xfId="0" applyFont="1" applyFill="1" applyBorder="1" applyAlignment="1">
      <alignment horizontal="right" vertical="center"/>
    </xf>
    <xf numFmtId="0" fontId="6" fillId="12" borderId="6" xfId="0" applyFont="1" applyFill="1" applyBorder="1" applyAlignment="1">
      <alignment horizontal="right" vertical="center"/>
    </xf>
    <xf numFmtId="0" fontId="6" fillId="12" borderId="15" xfId="0" applyFont="1" applyFill="1" applyBorder="1" applyAlignment="1">
      <alignment horizontal="right" vertical="center"/>
    </xf>
    <xf numFmtId="0" fontId="6" fillId="12" borderId="12" xfId="0" applyFont="1" applyFill="1" applyBorder="1" applyAlignment="1">
      <alignment horizontal="right" vertical="center"/>
    </xf>
    <xf numFmtId="0" fontId="6" fillId="12" borderId="18" xfId="0" applyFont="1" applyFill="1" applyBorder="1" applyAlignment="1">
      <alignment horizontal="right" vertical="center"/>
    </xf>
    <xf numFmtId="0" fontId="6" fillId="12" borderId="26" xfId="0" applyFont="1" applyFill="1" applyBorder="1" applyAlignment="1">
      <alignment horizontal="right"/>
    </xf>
    <xf numFmtId="10" fontId="11" fillId="11" borderId="10" xfId="1" applyNumberFormat="1" applyFont="1" applyFill="1" applyBorder="1" applyAlignment="1" applyProtection="1">
      <alignment vertical="top"/>
    </xf>
    <xf numFmtId="165" fontId="8" fillId="4" borderId="30" xfId="1" applyNumberFormat="1" applyFont="1" applyFill="1" applyBorder="1" applyAlignment="1">
      <alignment vertical="center"/>
    </xf>
    <xf numFmtId="9" fontId="6" fillId="13" borderId="41" xfId="1" applyNumberFormat="1" applyFont="1" applyFill="1" applyBorder="1" applyAlignment="1">
      <alignment horizontal="right" indent="1"/>
    </xf>
    <xf numFmtId="9" fontId="13" fillId="0" borderId="0" xfId="6" applyNumberFormat="1" applyFont="1" applyBorder="1"/>
    <xf numFmtId="0" fontId="0" fillId="4" borderId="0" xfId="0" applyFill="1" applyBorder="1"/>
    <xf numFmtId="0" fontId="5" fillId="8" borderId="38" xfId="0" applyFont="1" applyFill="1" applyBorder="1" applyAlignment="1">
      <alignment horizontal="right"/>
    </xf>
    <xf numFmtId="0" fontId="18" fillId="12" borderId="10" xfId="6" applyFont="1" applyFill="1" applyBorder="1" applyAlignment="1">
      <alignment wrapText="1"/>
    </xf>
    <xf numFmtId="0" fontId="18" fillId="12" borderId="10" xfId="6" applyFont="1" applyFill="1" applyBorder="1" applyAlignment="1" applyProtection="1">
      <alignment horizontal="right"/>
      <protection locked="0"/>
    </xf>
    <xf numFmtId="164" fontId="17" fillId="12" borderId="10" xfId="6" applyNumberFormat="1" applyFont="1" applyFill="1" applyBorder="1" applyAlignment="1" applyProtection="1">
      <alignment horizontal="right"/>
    </xf>
    <xf numFmtId="0" fontId="13" fillId="12" borderId="20" xfId="6" applyFont="1" applyFill="1" applyBorder="1" applyAlignment="1" applyProtection="1">
      <alignment horizontal="right"/>
      <protection locked="0"/>
    </xf>
    <xf numFmtId="0" fontId="19" fillId="12" borderId="10" xfId="6" applyFont="1" applyFill="1" applyBorder="1" applyAlignment="1" applyProtection="1">
      <alignment horizontal="right"/>
      <protection locked="0"/>
    </xf>
    <xf numFmtId="0" fontId="18" fillId="12" borderId="20" xfId="6" applyFont="1" applyFill="1" applyBorder="1" applyAlignment="1" applyProtection="1">
      <alignment horizontal="right"/>
      <protection locked="0"/>
    </xf>
    <xf numFmtId="0" fontId="14" fillId="8" borderId="0" xfId="6" applyFont="1" applyFill="1" applyBorder="1" applyAlignment="1">
      <alignment horizontal="center" vertical="center"/>
    </xf>
    <xf numFmtId="0" fontId="17" fillId="12" borderId="10" xfId="6" applyFont="1" applyFill="1" applyBorder="1" applyAlignment="1">
      <alignment wrapText="1"/>
    </xf>
    <xf numFmtId="164" fontId="17" fillId="12" borderId="36" xfId="6" applyNumberFormat="1" applyFont="1" applyFill="1" applyBorder="1" applyAlignment="1">
      <alignment horizontal="right"/>
    </xf>
    <xf numFmtId="0" fontId="17" fillId="12" borderId="10" xfId="6" applyFont="1" applyFill="1" applyBorder="1" applyAlignment="1">
      <alignment horizontal="right"/>
    </xf>
    <xf numFmtId="164" fontId="17" fillId="12" borderId="20" xfId="6" applyNumberFormat="1" applyFont="1" applyFill="1" applyBorder="1" applyAlignment="1">
      <alignment horizontal="right"/>
    </xf>
    <xf numFmtId="0" fontId="20" fillId="12" borderId="0" xfId="6" applyFont="1" applyFill="1" applyBorder="1"/>
    <xf numFmtId="164" fontId="13" fillId="12" borderId="10" xfId="6" applyNumberFormat="1" applyFont="1" applyFill="1" applyBorder="1" applyAlignment="1">
      <alignment horizontal="center" vertical="center"/>
    </xf>
    <xf numFmtId="164" fontId="17" fillId="12" borderId="0" xfId="6" applyNumberFormat="1" applyFont="1" applyFill="1" applyBorder="1" applyAlignment="1">
      <alignment horizontal="right"/>
    </xf>
    <xf numFmtId="164" fontId="13" fillId="12" borderId="20" xfId="6" applyNumberFormat="1" applyFont="1" applyFill="1" applyBorder="1" applyAlignment="1">
      <alignment horizontal="right"/>
    </xf>
    <xf numFmtId="164" fontId="13" fillId="12" borderId="10" xfId="6" applyNumberFormat="1" applyFont="1" applyFill="1" applyBorder="1" applyAlignment="1">
      <alignment horizontal="center"/>
    </xf>
    <xf numFmtId="164" fontId="21" fillId="12" borderId="10" xfId="6" applyNumberFormat="1" applyFont="1" applyFill="1" applyBorder="1" applyAlignment="1">
      <alignment horizontal="right"/>
    </xf>
    <xf numFmtId="0" fontId="22" fillId="12" borderId="20" xfId="6" applyFont="1" applyFill="1" applyBorder="1" applyAlignment="1">
      <alignment horizontal="right"/>
    </xf>
    <xf numFmtId="0" fontId="22" fillId="12" borderId="10" xfId="6" applyFont="1" applyFill="1" applyBorder="1" applyAlignment="1">
      <alignment horizontal="right"/>
    </xf>
    <xf numFmtId="0" fontId="22" fillId="12" borderId="0" xfId="6" applyFont="1" applyFill="1" applyBorder="1"/>
    <xf numFmtId="2" fontId="17" fillId="12" borderId="10" xfId="6" applyNumberFormat="1" applyFont="1" applyFill="1" applyBorder="1" applyAlignment="1">
      <alignment wrapText="1"/>
    </xf>
    <xf numFmtId="2" fontId="16" fillId="12" borderId="10" xfId="6" applyNumberFormat="1" applyFont="1" applyFill="1" applyBorder="1" applyAlignment="1">
      <alignment horizontal="center"/>
    </xf>
    <xf numFmtId="2" fontId="21" fillId="12" borderId="36" xfId="6" applyNumberFormat="1" applyFont="1" applyFill="1" applyBorder="1" applyAlignment="1">
      <alignment horizontal="right"/>
    </xf>
    <xf numFmtId="2" fontId="21" fillId="12" borderId="10" xfId="6" applyNumberFormat="1" applyFont="1" applyFill="1" applyBorder="1" applyAlignment="1">
      <alignment horizontal="right"/>
    </xf>
    <xf numFmtId="2" fontId="22" fillId="12" borderId="10" xfId="6" applyNumberFormat="1" applyFont="1" applyFill="1" applyBorder="1" applyAlignment="1">
      <alignment horizontal="right"/>
    </xf>
    <xf numFmtId="2" fontId="21" fillId="12" borderId="0" xfId="6" applyNumberFormat="1" applyFont="1" applyFill="1" applyBorder="1"/>
    <xf numFmtId="0" fontId="2" fillId="10" borderId="0" xfId="6" applyFont="1" applyFill="1" applyBorder="1"/>
    <xf numFmtId="0" fontId="5" fillId="12" borderId="49" xfId="0" applyFont="1" applyFill="1" applyBorder="1" applyAlignment="1">
      <alignment vertical="center"/>
    </xf>
    <xf numFmtId="0" fontId="13" fillId="0" borderId="66" xfId="6" applyFont="1" applyBorder="1" applyAlignment="1">
      <alignment vertical="top" wrapText="1"/>
    </xf>
    <xf numFmtId="0" fontId="13" fillId="0" borderId="10" xfId="6" applyFont="1" applyBorder="1" applyAlignment="1">
      <alignment vertical="top" wrapText="1"/>
    </xf>
    <xf numFmtId="0" fontId="17" fillId="0" borderId="10" xfId="6" applyFont="1" applyFill="1" applyBorder="1" applyAlignment="1">
      <alignment vertical="top" wrapText="1"/>
    </xf>
    <xf numFmtId="0" fontId="16" fillId="8" borderId="10" xfId="5" applyFont="1" applyFill="1" applyBorder="1" applyAlignment="1" applyProtection="1">
      <alignment vertical="top"/>
    </xf>
    <xf numFmtId="0" fontId="16" fillId="8" borderId="10" xfId="5" applyFont="1" applyFill="1" applyBorder="1" applyAlignment="1">
      <alignment vertical="top"/>
    </xf>
    <xf numFmtId="165" fontId="25" fillId="9" borderId="9" xfId="5" applyNumberFormat="1" applyFont="1" applyFill="1" applyBorder="1" applyAlignment="1">
      <alignment vertical="top"/>
    </xf>
    <xf numFmtId="165" fontId="16" fillId="9" borderId="9" xfId="5" applyNumberFormat="1" applyFont="1" applyFill="1" applyBorder="1" applyAlignment="1">
      <alignment vertical="top"/>
    </xf>
    <xf numFmtId="0" fontId="17" fillId="0" borderId="65" xfId="3" applyFont="1" applyFill="1" applyBorder="1" applyAlignment="1">
      <alignment wrapText="1"/>
    </xf>
    <xf numFmtId="0" fontId="26" fillId="0" borderId="10" xfId="6" applyFont="1" applyBorder="1" applyAlignment="1">
      <alignment vertical="top" wrapText="1"/>
    </xf>
    <xf numFmtId="0" fontId="13" fillId="0" borderId="10" xfId="6" applyFont="1" applyFill="1" applyBorder="1" applyAlignment="1">
      <alignment vertical="top" wrapText="1"/>
    </xf>
    <xf numFmtId="0" fontId="13" fillId="0" borderId="65" xfId="6" applyFont="1" applyBorder="1" applyAlignment="1">
      <alignment wrapText="1"/>
    </xf>
    <xf numFmtId="0" fontId="17" fillId="0" borderId="65" xfId="6" applyFont="1" applyBorder="1" applyAlignment="1">
      <alignment wrapText="1"/>
    </xf>
    <xf numFmtId="0" fontId="23" fillId="0" borderId="10" xfId="6" applyFont="1" applyBorder="1" applyAlignment="1">
      <alignment vertical="top" wrapText="1"/>
    </xf>
    <xf numFmtId="0" fontId="27" fillId="0" borderId="10" xfId="6" applyFont="1" applyFill="1" applyBorder="1" applyAlignment="1">
      <alignment vertical="top" wrapText="1"/>
    </xf>
    <xf numFmtId="165" fontId="28" fillId="9" borderId="9" xfId="5" applyNumberFormat="1" applyFont="1" applyFill="1" applyBorder="1" applyAlignment="1">
      <alignment vertical="top"/>
    </xf>
    <xf numFmtId="165" fontId="22" fillId="9" borderId="9" xfId="5" applyNumberFormat="1" applyFont="1" applyFill="1" applyBorder="1" applyAlignment="1">
      <alignment vertical="top"/>
    </xf>
    <xf numFmtId="0" fontId="13" fillId="0" borderId="65" xfId="6" applyFont="1" applyBorder="1" applyAlignment="1">
      <alignment vertical="top" wrapText="1"/>
    </xf>
    <xf numFmtId="0" fontId="2" fillId="10" borderId="0" xfId="0" applyFont="1" applyFill="1"/>
    <xf numFmtId="0" fontId="6" fillId="0" borderId="68" xfId="0" applyFont="1" applyFill="1" applyBorder="1" applyAlignment="1">
      <alignment horizontal="right"/>
    </xf>
    <xf numFmtId="0" fontId="0" fillId="0" borderId="62" xfId="0" applyBorder="1"/>
    <xf numFmtId="0" fontId="0" fillId="14" borderId="0" xfId="0" applyFill="1"/>
    <xf numFmtId="0" fontId="2" fillId="15" borderId="0" xfId="0" applyFont="1" applyFill="1"/>
    <xf numFmtId="0" fontId="2" fillId="4" borderId="0" xfId="6" applyFont="1" applyFill="1" applyBorder="1"/>
    <xf numFmtId="0" fontId="24" fillId="4" borderId="0" xfId="6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30" fillId="0" borderId="0" xfId="0" applyFont="1"/>
    <xf numFmtId="0" fontId="31" fillId="10" borderId="0" xfId="0" applyFont="1" applyFill="1" applyAlignment="1">
      <alignment horizontal="center" vertical="center"/>
    </xf>
    <xf numFmtId="0" fontId="30" fillId="4" borderId="0" xfId="0" applyFont="1" applyFill="1"/>
    <xf numFmtId="165" fontId="6" fillId="8" borderId="40" xfId="1" applyNumberFormat="1" applyFont="1" applyFill="1" applyBorder="1" applyAlignment="1">
      <alignment horizontal="right" indent="1"/>
    </xf>
    <xf numFmtId="0" fontId="0" fillId="4" borderId="0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0" fillId="0" borderId="0" xfId="0" applyAlignment="1">
      <alignment horizontal="center" vertical="center"/>
    </xf>
    <xf numFmtId="10" fontId="13" fillId="0" borderId="36" xfId="1" applyNumberFormat="1" applyFont="1" applyFill="1" applyBorder="1" applyAlignment="1">
      <alignment horizontal="right"/>
    </xf>
    <xf numFmtId="2" fontId="2" fillId="10" borderId="39" xfId="6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wrapText="1"/>
    </xf>
    <xf numFmtId="0" fontId="0" fillId="10" borderId="29" xfId="0" applyFill="1" applyBorder="1" applyAlignment="1">
      <alignment vertical="center" wrapText="1"/>
    </xf>
    <xf numFmtId="0" fontId="0" fillId="4" borderId="0" xfId="0" applyFill="1"/>
    <xf numFmtId="0" fontId="36" fillId="0" borderId="47" xfId="6" applyFont="1" applyBorder="1" applyAlignment="1">
      <alignment vertical="top" wrapText="1"/>
    </xf>
    <xf numFmtId="0" fontId="36" fillId="0" borderId="36" xfId="6" applyFont="1" applyBorder="1" applyAlignment="1">
      <alignment vertical="top" wrapText="1"/>
    </xf>
    <xf numFmtId="0" fontId="36" fillId="0" borderId="16" xfId="6" applyFont="1" applyBorder="1" applyAlignment="1">
      <alignment vertical="top" wrapText="1"/>
    </xf>
    <xf numFmtId="0" fontId="36" fillId="0" borderId="10" xfId="6" applyFont="1" applyBorder="1" applyAlignment="1">
      <alignment vertical="top" wrapText="1"/>
    </xf>
    <xf numFmtId="0" fontId="36" fillId="0" borderId="16" xfId="6" applyFont="1" applyFill="1" applyBorder="1" applyAlignment="1">
      <alignment vertical="top" wrapText="1"/>
    </xf>
    <xf numFmtId="0" fontId="39" fillId="0" borderId="16" xfId="6" applyFont="1" applyBorder="1" applyAlignment="1">
      <alignment vertical="top" wrapText="1"/>
    </xf>
    <xf numFmtId="0" fontId="39" fillId="0" borderId="10" xfId="6" applyFont="1" applyBorder="1" applyAlignment="1">
      <alignment vertical="top" wrapText="1"/>
    </xf>
    <xf numFmtId="0" fontId="37" fillId="4" borderId="0" xfId="0" applyFont="1" applyFill="1" applyBorder="1" applyAlignment="1">
      <alignment horizontal="center"/>
    </xf>
    <xf numFmtId="0" fontId="33" fillId="4" borderId="0" xfId="6" applyFont="1" applyFill="1" applyBorder="1" applyAlignment="1">
      <alignment horizontal="center" vertical="center" wrapText="1"/>
    </xf>
    <xf numFmtId="0" fontId="38" fillId="4" borderId="0" xfId="6" applyFont="1" applyFill="1" applyBorder="1" applyAlignment="1">
      <alignment horizontal="center" vertical="center" wrapText="1"/>
    </xf>
    <xf numFmtId="0" fontId="29" fillId="4" borderId="0" xfId="6" applyFont="1" applyFill="1" applyBorder="1" applyAlignment="1">
      <alignment horizontal="center" vertical="center" wrapText="1"/>
    </xf>
    <xf numFmtId="0" fontId="6" fillId="0" borderId="52" xfId="7" applyFont="1" applyFill="1" applyBorder="1" applyAlignment="1">
      <alignment horizontal="right"/>
    </xf>
    <xf numFmtId="0" fontId="6" fillId="0" borderId="52" xfId="7" applyFont="1" applyFill="1" applyBorder="1" applyAlignment="1">
      <alignment horizontal="right" vertical="center"/>
    </xf>
    <xf numFmtId="0" fontId="34" fillId="10" borderId="27" xfId="7" applyFont="1" applyFill="1" applyBorder="1" applyAlignment="1">
      <alignment vertical="center" wrapText="1"/>
    </xf>
    <xf numFmtId="0" fontId="14" fillId="4" borderId="0" xfId="6" applyFont="1" applyFill="1" applyBorder="1" applyAlignment="1">
      <alignment vertical="center" wrapText="1"/>
    </xf>
    <xf numFmtId="0" fontId="5" fillId="8" borderId="28" xfId="7" applyFont="1" applyFill="1" applyBorder="1" applyAlignment="1">
      <alignment horizontal="right"/>
    </xf>
    <xf numFmtId="0" fontId="6" fillId="0" borderId="46" xfId="7" applyFont="1" applyFill="1" applyBorder="1" applyAlignment="1">
      <alignment horizontal="right"/>
    </xf>
    <xf numFmtId="0" fontId="6" fillId="0" borderId="46" xfId="7" applyFont="1" applyFill="1" applyBorder="1" applyAlignment="1">
      <alignment horizontal="right" vertical="center"/>
    </xf>
    <xf numFmtId="0" fontId="6" fillId="0" borderId="26" xfId="7" applyFont="1" applyFill="1" applyBorder="1" applyAlignment="1">
      <alignment horizontal="right"/>
    </xf>
    <xf numFmtId="0" fontId="6" fillId="0" borderId="15" xfId="7" applyFont="1" applyFill="1" applyBorder="1" applyAlignment="1">
      <alignment horizontal="right"/>
    </xf>
    <xf numFmtId="0" fontId="5" fillId="8" borderId="27" xfId="7" applyFont="1" applyFill="1" applyBorder="1" applyAlignment="1">
      <alignment horizontal="right"/>
    </xf>
    <xf numFmtId="0" fontId="6" fillId="0" borderId="24" xfId="7" applyFont="1" applyFill="1" applyBorder="1" applyAlignment="1">
      <alignment horizontal="right"/>
    </xf>
    <xf numFmtId="0" fontId="6" fillId="0" borderId="7" xfId="7" applyFont="1" applyFill="1" applyBorder="1" applyAlignment="1">
      <alignment horizontal="right"/>
    </xf>
    <xf numFmtId="165" fontId="6" fillId="0" borderId="37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6" fillId="0" borderId="35" xfId="1" applyNumberFormat="1" applyFont="1" applyFill="1" applyBorder="1" applyAlignment="1">
      <alignment horizontal="right" vertical="center"/>
    </xf>
    <xf numFmtId="0" fontId="6" fillId="0" borderId="46" xfId="7" applyFont="1" applyFill="1" applyBorder="1" applyAlignment="1">
      <alignment horizontal="left"/>
    </xf>
    <xf numFmtId="0" fontId="6" fillId="0" borderId="26" xfId="7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0" fontId="0" fillId="4" borderId="29" xfId="0" applyFill="1" applyBorder="1" applyAlignment="1">
      <alignment vertical="center" wrapText="1"/>
    </xf>
    <xf numFmtId="0" fontId="13" fillId="4" borderId="29" xfId="0" applyFont="1" applyFill="1" applyBorder="1" applyAlignment="1">
      <alignment vertical="center" wrapText="1"/>
    </xf>
    <xf numFmtId="0" fontId="0" fillId="4" borderId="29" xfId="0" applyFill="1" applyBorder="1" applyAlignment="1">
      <alignment horizontal="left" vertical="center" wrapText="1"/>
    </xf>
    <xf numFmtId="0" fontId="0" fillId="4" borderId="63" xfId="0" applyFill="1" applyBorder="1"/>
    <xf numFmtId="0" fontId="5" fillId="4" borderId="27" xfId="0" applyFont="1" applyFill="1" applyBorder="1" applyAlignment="1">
      <alignment wrapText="1"/>
    </xf>
    <xf numFmtId="0" fontId="5" fillId="4" borderId="27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2" fillId="10" borderId="0" xfId="0" applyFont="1" applyFill="1" applyAlignment="1">
      <alignment horizontal="center" vertical="center"/>
    </xf>
    <xf numFmtId="0" fontId="36" fillId="0" borderId="68" xfId="6" applyFont="1" applyFill="1" applyBorder="1" applyAlignment="1">
      <alignment vertical="top" wrapText="1"/>
    </xf>
    <xf numFmtId="0" fontId="36" fillId="0" borderId="47" xfId="6" applyFont="1" applyFill="1" applyBorder="1" applyAlignment="1">
      <alignment vertical="top" wrapText="1"/>
    </xf>
    <xf numFmtId="0" fontId="36" fillId="0" borderId="36" xfId="6" applyFont="1" applyFill="1" applyBorder="1" applyAlignment="1">
      <alignment vertical="top" wrapText="1"/>
    </xf>
    <xf numFmtId="0" fontId="44" fillId="18" borderId="36" xfId="6" applyFont="1" applyFill="1" applyBorder="1" applyAlignment="1">
      <alignment horizontal="center" vertical="center" wrapText="1"/>
    </xf>
    <xf numFmtId="0" fontId="36" fillId="0" borderId="36" xfId="6" applyFont="1" applyBorder="1" applyAlignment="1">
      <alignment horizontal="center" vertical="center" wrapText="1"/>
    </xf>
    <xf numFmtId="0" fontId="36" fillId="0" borderId="10" xfId="6" applyFont="1" applyFill="1" applyBorder="1" applyAlignment="1">
      <alignment vertical="top" wrapText="1"/>
    </xf>
    <xf numFmtId="0" fontId="44" fillId="17" borderId="36" xfId="6" applyFont="1" applyFill="1" applyBorder="1" applyAlignment="1">
      <alignment horizontal="center" vertical="center" wrapText="1"/>
    </xf>
    <xf numFmtId="0" fontId="44" fillId="6" borderId="3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6" fillId="6" borderId="38" xfId="9" applyNumberFormat="1" applyFont="1" applyFill="1" applyBorder="1" applyAlignment="1">
      <alignment horizontal="right" indent="1"/>
    </xf>
    <xf numFmtId="166" fontId="6" fillId="8" borderId="39" xfId="9" applyNumberFormat="1" applyFont="1" applyFill="1" applyBorder="1" applyAlignment="1">
      <alignment horizontal="right" indent="1"/>
    </xf>
    <xf numFmtId="166" fontId="6" fillId="6" borderId="68" xfId="9" applyNumberFormat="1" applyFont="1" applyFill="1" applyBorder="1" applyAlignment="1">
      <alignment horizontal="right" vertical="center"/>
    </xf>
    <xf numFmtId="166" fontId="6" fillId="0" borderId="36" xfId="9" applyNumberFormat="1" applyFont="1" applyFill="1" applyBorder="1" applyAlignment="1">
      <alignment horizontal="right" vertical="center"/>
    </xf>
    <xf numFmtId="166" fontId="6" fillId="6" borderId="16" xfId="9" applyNumberFormat="1" applyFont="1" applyFill="1" applyBorder="1" applyAlignment="1">
      <alignment horizontal="right" vertical="center"/>
    </xf>
    <xf numFmtId="166" fontId="6" fillId="6" borderId="34" xfId="9" applyNumberFormat="1" applyFont="1" applyFill="1" applyBorder="1" applyAlignment="1">
      <alignment horizontal="right" vertical="center"/>
    </xf>
    <xf numFmtId="166" fontId="6" fillId="0" borderId="25" xfId="9" applyNumberFormat="1" applyFont="1" applyFill="1" applyBorder="1" applyAlignment="1">
      <alignment horizontal="right" vertical="center"/>
    </xf>
    <xf numFmtId="166" fontId="6" fillId="0" borderId="10" xfId="9" applyNumberFormat="1" applyFont="1" applyFill="1" applyBorder="1" applyAlignment="1">
      <alignment horizontal="right" vertical="center"/>
    </xf>
    <xf numFmtId="166" fontId="6" fillId="6" borderId="10" xfId="9" applyNumberFormat="1" applyFont="1" applyFill="1" applyBorder="1" applyAlignment="1">
      <alignment horizontal="right" vertical="center"/>
    </xf>
    <xf numFmtId="0" fontId="5" fillId="4" borderId="49" xfId="0" applyFont="1" applyFill="1" applyBorder="1" applyAlignment="1">
      <alignment wrapText="1"/>
    </xf>
    <xf numFmtId="0" fontId="4" fillId="2" borderId="0" xfId="0" applyFont="1" applyFill="1"/>
    <xf numFmtId="0" fontId="13" fillId="2" borderId="0" xfId="0" applyFont="1" applyFill="1"/>
    <xf numFmtId="0" fontId="5" fillId="2" borderId="27" xfId="0" applyFont="1" applyFill="1" applyBorder="1" applyAlignment="1">
      <alignment horizontal="right" vertical="center" wrapText="1"/>
    </xf>
    <xf numFmtId="0" fontId="6" fillId="0" borderId="36" xfId="1" applyNumberFormat="1" applyFont="1" applyFill="1" applyBorder="1" applyAlignment="1">
      <alignment horizontal="center"/>
    </xf>
    <xf numFmtId="165" fontId="6" fillId="0" borderId="13" xfId="1" applyNumberFormat="1" applyFont="1" applyFill="1" applyBorder="1" applyAlignment="1">
      <alignment horizontal="center"/>
    </xf>
    <xf numFmtId="165" fontId="6" fillId="0" borderId="36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0" fontId="6" fillId="0" borderId="10" xfId="1" applyNumberFormat="1" applyFont="1" applyFill="1" applyBorder="1" applyAlignment="1">
      <alignment horizontal="center"/>
    </xf>
    <xf numFmtId="0" fontId="0" fillId="4" borderId="0" xfId="0" applyNumberFormat="1" applyFill="1" applyBorder="1" applyAlignment="1">
      <alignment horizontal="center" wrapText="1"/>
    </xf>
    <xf numFmtId="0" fontId="0" fillId="4" borderId="31" xfId="0" applyNumberFormat="1" applyFill="1" applyBorder="1" applyAlignment="1">
      <alignment horizontal="center" wrapText="1"/>
    </xf>
    <xf numFmtId="0" fontId="0" fillId="4" borderId="29" xfId="0" applyNumberFormat="1" applyFill="1" applyBorder="1" applyAlignment="1">
      <alignment horizontal="center" vertical="center" wrapText="1"/>
    </xf>
    <xf numFmtId="0" fontId="0" fillId="4" borderId="43" xfId="0" applyNumberFormat="1" applyFill="1" applyBorder="1" applyAlignment="1">
      <alignment horizontal="center" vertical="center" wrapText="1"/>
    </xf>
    <xf numFmtId="0" fontId="6" fillId="8" borderId="39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5" fillId="4" borderId="29" xfId="0" applyNumberFormat="1" applyFont="1" applyFill="1" applyBorder="1" applyAlignment="1">
      <alignment horizontal="center" vertical="center" wrapText="1"/>
    </xf>
    <xf numFmtId="0" fontId="5" fillId="4" borderId="43" xfId="0" applyNumberFormat="1" applyFont="1" applyFill="1" applyBorder="1" applyAlignment="1">
      <alignment horizontal="center" vertical="center" wrapText="1"/>
    </xf>
    <xf numFmtId="0" fontId="6" fillId="8" borderId="39" xfId="1" applyNumberFormat="1" applyFont="1" applyFill="1" applyBorder="1" applyAlignment="1">
      <alignment horizontal="center"/>
    </xf>
    <xf numFmtId="0" fontId="6" fillId="0" borderId="17" xfId="1" applyNumberFormat="1" applyFont="1" applyFill="1" applyBorder="1" applyAlignment="1">
      <alignment horizontal="center"/>
    </xf>
    <xf numFmtId="0" fontId="6" fillId="0" borderId="25" xfId="1" applyNumberFormat="1" applyFont="1" applyFill="1" applyBorder="1" applyAlignment="1">
      <alignment horizontal="center"/>
    </xf>
    <xf numFmtId="0" fontId="13" fillId="4" borderId="29" xfId="0" applyNumberFormat="1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0" fillId="4" borderId="29" xfId="0" applyNumberFormat="1" applyFill="1" applyBorder="1" applyAlignment="1">
      <alignment horizontal="center" wrapText="1"/>
    </xf>
    <xf numFmtId="0" fontId="0" fillId="4" borderId="43" xfId="0" applyNumberFormat="1" applyFill="1" applyBorder="1" applyAlignment="1">
      <alignment horizontal="center" wrapText="1"/>
    </xf>
    <xf numFmtId="165" fontId="0" fillId="4" borderId="29" xfId="1" applyNumberFormat="1" applyFont="1" applyFill="1" applyBorder="1" applyAlignment="1">
      <alignment horizontal="center" vertical="center" wrapText="1"/>
    </xf>
    <xf numFmtId="0" fontId="46" fillId="0" borderId="45" xfId="9" applyNumberFormat="1" applyFont="1" applyBorder="1" applyAlignment="1">
      <alignment horizontal="center" vertical="center"/>
    </xf>
    <xf numFmtId="0" fontId="46" fillId="0" borderId="13" xfId="9" applyNumberFormat="1" applyFont="1" applyBorder="1" applyAlignment="1">
      <alignment horizontal="center" vertical="center"/>
    </xf>
    <xf numFmtId="0" fontId="46" fillId="0" borderId="33" xfId="9" applyNumberFormat="1" applyFont="1" applyBorder="1" applyAlignment="1">
      <alignment horizontal="center" vertical="center"/>
    </xf>
    <xf numFmtId="0" fontId="46" fillId="0" borderId="4" xfId="9" applyNumberFormat="1" applyFont="1" applyBorder="1" applyAlignment="1">
      <alignment horizontal="center" vertical="center"/>
    </xf>
    <xf numFmtId="0" fontId="46" fillId="0" borderId="10" xfId="9" applyNumberFormat="1" applyFont="1" applyBorder="1" applyAlignment="1">
      <alignment horizontal="center" vertical="center"/>
    </xf>
    <xf numFmtId="0" fontId="46" fillId="0" borderId="17" xfId="9" applyNumberFormat="1" applyFont="1" applyBorder="1" applyAlignment="1">
      <alignment horizontal="center" vertical="center"/>
    </xf>
    <xf numFmtId="165" fontId="6" fillId="8" borderId="39" xfId="1" applyNumberFormat="1" applyFont="1" applyFill="1" applyBorder="1" applyAlignment="1">
      <alignment horizontal="center"/>
    </xf>
    <xf numFmtId="165" fontId="6" fillId="0" borderId="25" xfId="1" applyNumberFormat="1" applyFont="1" applyFill="1" applyBorder="1" applyAlignment="1">
      <alignment horizontal="center"/>
    </xf>
    <xf numFmtId="165" fontId="46" fillId="0" borderId="10" xfId="1" applyNumberFormat="1" applyFont="1" applyBorder="1" applyAlignment="1">
      <alignment horizontal="center" vertical="center"/>
    </xf>
    <xf numFmtId="165" fontId="45" fillId="0" borderId="74" xfId="5" applyNumberFormat="1" applyFont="1" applyFill="1" applyBorder="1" applyAlignment="1">
      <alignment horizontal="center" vertical="center"/>
    </xf>
    <xf numFmtId="0" fontId="46" fillId="0" borderId="52" xfId="0" applyFont="1" applyBorder="1" applyAlignment="1">
      <alignment horizontal="right" vertical="center" wrapText="1"/>
    </xf>
    <xf numFmtId="0" fontId="46" fillId="0" borderId="24" xfId="0" applyFont="1" applyBorder="1" applyAlignment="1">
      <alignment horizontal="right" vertical="center" wrapText="1"/>
    </xf>
    <xf numFmtId="0" fontId="46" fillId="0" borderId="51" xfId="0" applyFont="1" applyBorder="1" applyAlignment="1">
      <alignment horizontal="right" vertical="center" wrapText="1"/>
    </xf>
    <xf numFmtId="165" fontId="46" fillId="0" borderId="17" xfId="1" applyNumberFormat="1" applyFont="1" applyBorder="1" applyAlignment="1">
      <alignment horizontal="center" vertical="center"/>
    </xf>
    <xf numFmtId="165" fontId="46" fillId="0" borderId="35" xfId="1" applyNumberFormat="1" applyFont="1" applyBorder="1" applyAlignment="1">
      <alignment horizontal="center" vertical="center"/>
    </xf>
    <xf numFmtId="3" fontId="46" fillId="0" borderId="17" xfId="9" applyNumberFormat="1" applyFont="1" applyBorder="1" applyAlignment="1">
      <alignment horizontal="center" vertical="center"/>
    </xf>
    <xf numFmtId="165" fontId="46" fillId="0" borderId="25" xfId="1" applyNumberFormat="1" applyFont="1" applyBorder="1" applyAlignment="1">
      <alignment horizontal="center" vertical="center"/>
    </xf>
    <xf numFmtId="10" fontId="13" fillId="0" borderId="36" xfId="1" applyNumberFormat="1" applyFont="1" applyFill="1" applyBorder="1" applyAlignment="1">
      <alignment horizontal="right"/>
    </xf>
    <xf numFmtId="1" fontId="6" fillId="6" borderId="68" xfId="7" applyNumberFormat="1" applyFont="1" applyFill="1" applyBorder="1" applyAlignment="1">
      <alignment horizontal="center" vertical="center"/>
    </xf>
    <xf numFmtId="1" fontId="6" fillId="0" borderId="36" xfId="7" applyNumberFormat="1" applyFont="1" applyFill="1" applyBorder="1" applyAlignment="1">
      <alignment horizontal="center" vertical="center"/>
    </xf>
    <xf numFmtId="1" fontId="6" fillId="6" borderId="38" xfId="7" applyNumberFormat="1" applyFont="1" applyFill="1" applyBorder="1" applyAlignment="1">
      <alignment horizontal="center"/>
    </xf>
    <xf numFmtId="1" fontId="6" fillId="8" borderId="39" xfId="7" applyNumberFormat="1" applyFont="1" applyFill="1" applyBorder="1" applyAlignment="1">
      <alignment horizontal="center"/>
    </xf>
    <xf numFmtId="1" fontId="6" fillId="6" borderId="10" xfId="7" applyNumberFormat="1" applyFont="1" applyFill="1" applyBorder="1" applyAlignment="1">
      <alignment horizontal="center" vertical="center"/>
    </xf>
    <xf numFmtId="2" fontId="2" fillId="10" borderId="39" xfId="6" applyNumberFormat="1" applyFont="1" applyFill="1" applyBorder="1" applyAlignment="1">
      <alignment horizontal="center" vertical="center"/>
    </xf>
    <xf numFmtId="1" fontId="6" fillId="6" borderId="34" xfId="7" applyNumberFormat="1" applyFont="1" applyFill="1" applyBorder="1" applyAlignment="1">
      <alignment horizontal="center" vertical="center"/>
    </xf>
    <xf numFmtId="1" fontId="6" fillId="0" borderId="25" xfId="7" applyNumberFormat="1" applyFont="1" applyFill="1" applyBorder="1" applyAlignment="1">
      <alignment horizontal="center" vertical="center"/>
    </xf>
    <xf numFmtId="1" fontId="6" fillId="6" borderId="16" xfId="7" applyNumberFormat="1" applyFont="1" applyFill="1" applyBorder="1" applyAlignment="1">
      <alignment horizontal="center" vertical="center"/>
    </xf>
    <xf numFmtId="1" fontId="6" fillId="0" borderId="10" xfId="7" applyNumberFormat="1" applyFont="1" applyFill="1" applyBorder="1" applyAlignment="1">
      <alignment horizontal="center" vertical="center"/>
    </xf>
    <xf numFmtId="0" fontId="36" fillId="6" borderId="20" xfId="6" applyFont="1" applyFill="1" applyBorder="1" applyAlignment="1">
      <alignment horizontal="center"/>
    </xf>
    <xf numFmtId="0" fontId="36" fillId="6" borderId="10" xfId="6" applyFont="1" applyFill="1" applyBorder="1" applyAlignment="1">
      <alignment horizontal="center"/>
    </xf>
    <xf numFmtId="0" fontId="46" fillId="4" borderId="43" xfId="0" applyNumberFormat="1" applyFont="1" applyFill="1" applyBorder="1" applyAlignment="1">
      <alignment horizontal="center" vertical="center" wrapText="1"/>
    </xf>
    <xf numFmtId="165" fontId="6" fillId="8" borderId="40" xfId="1" applyNumberFormat="1" applyFont="1" applyFill="1" applyBorder="1" applyAlignment="1">
      <alignment horizontal="center"/>
    </xf>
    <xf numFmtId="165" fontId="6" fillId="0" borderId="37" xfId="1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35" xfId="1" applyNumberFormat="1" applyFont="1" applyFill="1" applyBorder="1" applyAlignment="1">
      <alignment horizontal="center" vertical="center"/>
    </xf>
    <xf numFmtId="165" fontId="6" fillId="8" borderId="40" xfId="1" applyNumberFormat="1" applyFont="1" applyFill="1" applyBorder="1" applyAlignment="1">
      <alignment horizontal="center"/>
    </xf>
    <xf numFmtId="165" fontId="6" fillId="0" borderId="37" xfId="1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35" xfId="1" applyNumberFormat="1" applyFont="1" applyFill="1" applyBorder="1" applyAlignment="1">
      <alignment horizontal="center" vertical="center"/>
    </xf>
    <xf numFmtId="165" fontId="6" fillId="8" borderId="40" xfId="1" applyNumberFormat="1" applyFont="1" applyFill="1" applyBorder="1" applyAlignment="1">
      <alignment horizontal="center"/>
    </xf>
    <xf numFmtId="165" fontId="6" fillId="0" borderId="37" xfId="1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35" xfId="1" applyNumberFormat="1" applyFont="1" applyFill="1" applyBorder="1" applyAlignment="1">
      <alignment horizontal="center" vertical="center"/>
    </xf>
    <xf numFmtId="165" fontId="6" fillId="8" borderId="40" xfId="1" applyNumberFormat="1" applyFont="1" applyFill="1" applyBorder="1" applyAlignment="1">
      <alignment horizontal="center"/>
    </xf>
    <xf numFmtId="165" fontId="6" fillId="0" borderId="37" xfId="1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35" xfId="1" applyNumberFormat="1" applyFont="1" applyFill="1" applyBorder="1" applyAlignment="1">
      <alignment horizontal="center" vertical="center"/>
    </xf>
    <xf numFmtId="165" fontId="6" fillId="0" borderId="37" xfId="1" applyNumberFormat="1" applyFont="1" applyFill="1" applyBorder="1" applyAlignment="1">
      <alignment horizontal="center" vertical="center"/>
    </xf>
    <xf numFmtId="165" fontId="6" fillId="8" borderId="40" xfId="1" applyNumberFormat="1" applyFont="1" applyFill="1" applyBorder="1" applyAlignment="1">
      <alignment horizontal="center"/>
    </xf>
    <xf numFmtId="165" fontId="6" fillId="0" borderId="37" xfId="1" applyNumberFormat="1" applyFont="1" applyFill="1" applyBorder="1" applyAlignment="1">
      <alignment horizontal="center" vertical="center"/>
    </xf>
    <xf numFmtId="165" fontId="6" fillId="0" borderId="35" xfId="1" applyNumberFormat="1" applyFont="1" applyFill="1" applyBorder="1" applyAlignment="1">
      <alignment horizontal="center" vertical="center"/>
    </xf>
    <xf numFmtId="165" fontId="6" fillId="8" borderId="40" xfId="1" applyNumberFormat="1" applyFont="1" applyFill="1" applyBorder="1" applyAlignment="1">
      <alignment horizontal="center"/>
    </xf>
    <xf numFmtId="165" fontId="6" fillId="0" borderId="35" xfId="1" applyNumberFormat="1" applyFont="1" applyFill="1" applyBorder="1" applyAlignment="1">
      <alignment horizontal="center" vertical="center"/>
    </xf>
    <xf numFmtId="165" fontId="6" fillId="8" borderId="40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35" xfId="1" applyNumberFormat="1" applyFont="1" applyFill="1" applyBorder="1" applyAlignment="1">
      <alignment horizontal="center" vertical="center"/>
    </xf>
    <xf numFmtId="165" fontId="45" fillId="0" borderId="17" xfId="5" applyNumberFormat="1" applyFont="1" applyFill="1" applyBorder="1" applyAlignment="1">
      <alignment horizontal="center" vertical="center"/>
    </xf>
    <xf numFmtId="165" fontId="45" fillId="8" borderId="40" xfId="5" applyNumberFormat="1" applyFont="1" applyFill="1" applyBorder="1" applyAlignment="1">
      <alignment horizontal="center" vertical="center"/>
    </xf>
    <xf numFmtId="165" fontId="45" fillId="0" borderId="73" xfId="5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/>
    </xf>
    <xf numFmtId="2" fontId="6" fillId="8" borderId="40" xfId="1" applyNumberFormat="1" applyFont="1" applyFill="1" applyBorder="1" applyAlignment="1">
      <alignment horizontal="center"/>
    </xf>
    <xf numFmtId="2" fontId="6" fillId="0" borderId="17" xfId="1" applyNumberFormat="1" applyFont="1" applyFill="1" applyBorder="1" applyAlignment="1">
      <alignment horizontal="center"/>
    </xf>
    <xf numFmtId="2" fontId="6" fillId="8" borderId="39" xfId="1" applyNumberFormat="1" applyFont="1" applyFill="1" applyBorder="1" applyAlignment="1">
      <alignment horizontal="center"/>
    </xf>
    <xf numFmtId="2" fontId="6" fillId="0" borderId="10" xfId="1" applyNumberFormat="1" applyFont="1" applyFill="1" applyBorder="1" applyAlignment="1">
      <alignment horizontal="center"/>
    </xf>
    <xf numFmtId="165" fontId="6" fillId="0" borderId="37" xfId="1" applyNumberFormat="1" applyFont="1" applyFill="1" applyBorder="1" applyAlignment="1">
      <alignment horizontal="center"/>
    </xf>
    <xf numFmtId="165" fontId="6" fillId="0" borderId="35" xfId="1" applyNumberFormat="1" applyFont="1" applyFill="1" applyBorder="1" applyAlignment="1">
      <alignment horizontal="center"/>
    </xf>
    <xf numFmtId="0" fontId="6" fillId="19" borderId="40" xfId="0" applyNumberFormat="1" applyFont="1" applyFill="1" applyBorder="1" applyAlignment="1">
      <alignment horizontal="center"/>
    </xf>
    <xf numFmtId="0" fontId="6" fillId="19" borderId="17" xfId="0" applyNumberFormat="1" applyFont="1" applyFill="1" applyBorder="1" applyAlignment="1">
      <alignment horizontal="center"/>
    </xf>
    <xf numFmtId="0" fontId="6" fillId="19" borderId="75" xfId="0" applyNumberFormat="1" applyFont="1" applyFill="1" applyBorder="1" applyAlignment="1">
      <alignment horizontal="center"/>
    </xf>
    <xf numFmtId="0" fontId="6" fillId="19" borderId="35" xfId="0" applyNumberFormat="1" applyFont="1" applyFill="1" applyBorder="1" applyAlignment="1">
      <alignment horizontal="center"/>
    </xf>
    <xf numFmtId="0" fontId="6" fillId="19" borderId="39" xfId="0" applyNumberFormat="1" applyFont="1" applyFill="1" applyBorder="1" applyAlignment="1">
      <alignment horizontal="center"/>
    </xf>
    <xf numFmtId="0" fontId="6" fillId="19" borderId="10" xfId="0" applyNumberFormat="1" applyFont="1" applyFill="1" applyBorder="1" applyAlignment="1">
      <alignment horizontal="center"/>
    </xf>
    <xf numFmtId="165" fontId="46" fillId="0" borderId="4" xfId="1" applyNumberFormat="1" applyFont="1" applyBorder="1" applyAlignment="1">
      <alignment horizontal="center" vertical="center"/>
    </xf>
    <xf numFmtId="165" fontId="46" fillId="0" borderId="48" xfId="1" applyNumberFormat="1" applyFont="1" applyBorder="1" applyAlignment="1">
      <alignment horizontal="center" vertical="center"/>
    </xf>
    <xf numFmtId="166" fontId="6" fillId="6" borderId="38" xfId="9" applyNumberFormat="1" applyFont="1" applyFill="1" applyBorder="1" applyAlignment="1">
      <alignment horizontal="center"/>
    </xf>
    <xf numFmtId="166" fontId="6" fillId="8" borderId="39" xfId="9" applyNumberFormat="1" applyFont="1" applyFill="1" applyBorder="1" applyAlignment="1">
      <alignment horizontal="center"/>
    </xf>
    <xf numFmtId="166" fontId="6" fillId="6" borderId="68" xfId="9" applyNumberFormat="1" applyFont="1" applyFill="1" applyBorder="1" applyAlignment="1">
      <alignment horizontal="center" vertical="center"/>
    </xf>
    <xf numFmtId="166" fontId="6" fillId="0" borderId="36" xfId="9" applyNumberFormat="1" applyFont="1" applyFill="1" applyBorder="1" applyAlignment="1">
      <alignment horizontal="center" vertical="center"/>
    </xf>
    <xf numFmtId="166" fontId="6" fillId="6" borderId="16" xfId="9" applyNumberFormat="1" applyFont="1" applyFill="1" applyBorder="1" applyAlignment="1">
      <alignment horizontal="center" vertical="center"/>
    </xf>
    <xf numFmtId="166" fontId="6" fillId="6" borderId="34" xfId="9" applyNumberFormat="1" applyFont="1" applyFill="1" applyBorder="1" applyAlignment="1">
      <alignment horizontal="center" vertical="center"/>
    </xf>
    <xf numFmtId="166" fontId="6" fillId="0" borderId="10" xfId="9" applyNumberFormat="1" applyFont="1" applyFill="1" applyBorder="1" applyAlignment="1">
      <alignment horizontal="center" vertical="center"/>
    </xf>
    <xf numFmtId="166" fontId="6" fillId="6" borderId="10" xfId="9" applyNumberFormat="1" applyFont="1" applyFill="1" applyBorder="1" applyAlignment="1">
      <alignment horizontal="center" vertical="center"/>
    </xf>
    <xf numFmtId="166" fontId="6" fillId="0" borderId="25" xfId="9" applyNumberFormat="1" applyFont="1" applyFill="1" applyBorder="1" applyAlignment="1">
      <alignment horizontal="center" vertical="center"/>
    </xf>
    <xf numFmtId="165" fontId="45" fillId="0" borderId="10" xfId="5" applyNumberFormat="1" applyFont="1" applyFill="1" applyBorder="1" applyAlignment="1">
      <alignment horizontal="center" vertical="center"/>
    </xf>
    <xf numFmtId="2" fontId="6" fillId="8" borderId="39" xfId="0" applyNumberFormat="1" applyFont="1" applyFill="1" applyBorder="1" applyAlignment="1">
      <alignment horizontal="center"/>
    </xf>
    <xf numFmtId="165" fontId="13" fillId="4" borderId="29" xfId="1" applyNumberFormat="1" applyFont="1" applyFill="1" applyBorder="1" applyAlignment="1">
      <alignment horizontal="center" vertical="center" wrapText="1"/>
    </xf>
    <xf numFmtId="165" fontId="45" fillId="0" borderId="36" xfId="5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wrapText="1"/>
    </xf>
    <xf numFmtId="0" fontId="0" fillId="4" borderId="2" xfId="0" applyNumberFormat="1" applyFill="1" applyBorder="1" applyAlignment="1">
      <alignment horizontal="center" wrapText="1"/>
    </xf>
    <xf numFmtId="165" fontId="6" fillId="0" borderId="47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5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0" xfId="0" applyFont="1" applyFill="1" applyAlignment="1">
      <alignment horizontal="center"/>
    </xf>
    <xf numFmtId="10" fontId="35" fillId="0" borderId="0" xfId="1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Fill="1" applyAlignment="1">
      <alignment horizontal="center"/>
    </xf>
    <xf numFmtId="0" fontId="35" fillId="0" borderId="63" xfId="0" applyFont="1" applyFill="1" applyBorder="1" applyAlignment="1">
      <alignment horizontal="center"/>
    </xf>
    <xf numFmtId="43" fontId="35" fillId="0" borderId="0" xfId="9" applyFont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6" fillId="3" borderId="52" xfId="9" applyNumberFormat="1" applyFont="1" applyFill="1" applyBorder="1" applyAlignment="1">
      <alignment horizontal="center"/>
    </xf>
    <xf numFmtId="165" fontId="6" fillId="3" borderId="52" xfId="1" applyNumberFormat="1" applyFont="1" applyFill="1" applyBorder="1" applyAlignment="1">
      <alignment horizontal="center"/>
    </xf>
    <xf numFmtId="165" fontId="6" fillId="3" borderId="24" xfId="1" applyNumberFormat="1" applyFont="1" applyFill="1" applyBorder="1" applyAlignment="1">
      <alignment horizontal="center"/>
    </xf>
    <xf numFmtId="0" fontId="6" fillId="19" borderId="41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19" borderId="4" xfId="0" applyNumberFormat="1" applyFont="1" applyFill="1" applyBorder="1" applyAlignment="1">
      <alignment horizontal="center"/>
    </xf>
    <xf numFmtId="165" fontId="6" fillId="8" borderId="41" xfId="1" applyNumberFormat="1" applyFont="1" applyFill="1" applyBorder="1" applyAlignment="1">
      <alignment horizontal="center"/>
    </xf>
    <xf numFmtId="165" fontId="6" fillId="0" borderId="4" xfId="1" applyNumberFormat="1" applyFont="1" applyFill="1" applyBorder="1" applyAlignment="1">
      <alignment horizontal="center"/>
    </xf>
    <xf numFmtId="2" fontId="6" fillId="8" borderId="41" xfId="0" applyNumberFormat="1" applyFont="1" applyFill="1" applyBorder="1" applyAlignment="1">
      <alignment horizontal="center"/>
    </xf>
    <xf numFmtId="2" fontId="6" fillId="0" borderId="4" xfId="1" applyNumberFormat="1" applyFont="1" applyFill="1" applyBorder="1" applyAlignment="1">
      <alignment horizontal="center"/>
    </xf>
    <xf numFmtId="165" fontId="6" fillId="0" borderId="45" xfId="1" applyNumberFormat="1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/>
    </xf>
    <xf numFmtId="0" fontId="0" fillId="0" borderId="55" xfId="0" applyBorder="1"/>
    <xf numFmtId="0" fontId="0" fillId="4" borderId="56" xfId="0" applyFill="1" applyBorder="1" applyAlignment="1">
      <alignment wrapText="1"/>
    </xf>
    <xf numFmtId="0" fontId="6" fillId="3" borderId="10" xfId="9" applyNumberFormat="1" applyFont="1" applyFill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25" xfId="1" applyNumberFormat="1" applyFont="1" applyFill="1" applyBorder="1" applyAlignment="1">
      <alignment horizontal="center"/>
    </xf>
    <xf numFmtId="0" fontId="0" fillId="4" borderId="55" xfId="0" applyFill="1" applyBorder="1" applyAlignment="1">
      <alignment wrapText="1"/>
    </xf>
    <xf numFmtId="0" fontId="0" fillId="4" borderId="39" xfId="0" applyFill="1" applyBorder="1" applyAlignment="1">
      <alignment vertical="center" wrapText="1"/>
    </xf>
    <xf numFmtId="0" fontId="5" fillId="4" borderId="39" xfId="0" applyFont="1" applyFill="1" applyBorder="1" applyAlignment="1">
      <alignment vertical="center" wrapText="1"/>
    </xf>
    <xf numFmtId="0" fontId="13" fillId="4" borderId="39" xfId="0" applyFont="1" applyFill="1" applyBorder="1" applyAlignment="1">
      <alignment vertical="center" wrapText="1"/>
    </xf>
    <xf numFmtId="0" fontId="0" fillId="4" borderId="39" xfId="0" applyFill="1" applyBorder="1" applyAlignment="1">
      <alignment horizontal="left" vertical="center" wrapText="1"/>
    </xf>
    <xf numFmtId="0" fontId="0" fillId="4" borderId="39" xfId="0" applyFill="1" applyBorder="1" applyAlignment="1">
      <alignment wrapText="1"/>
    </xf>
    <xf numFmtId="165" fontId="5" fillId="8" borderId="27" xfId="1" applyNumberFormat="1" applyFont="1" applyFill="1" applyBorder="1" applyAlignment="1">
      <alignment horizontal="center"/>
    </xf>
    <xf numFmtId="165" fontId="5" fillId="8" borderId="39" xfId="1" applyNumberFormat="1" applyFont="1" applyFill="1" applyBorder="1" applyAlignment="1">
      <alignment horizontal="center"/>
    </xf>
    <xf numFmtId="165" fontId="5" fillId="3" borderId="11" xfId="1" applyNumberFormat="1" applyFont="1" applyFill="1" applyBorder="1" applyAlignment="1">
      <alignment horizontal="center"/>
    </xf>
    <xf numFmtId="165" fontId="5" fillId="3" borderId="10" xfId="1" applyNumberFormat="1" applyFont="1" applyFill="1" applyBorder="1" applyAlignment="1">
      <alignment horizontal="center"/>
    </xf>
    <xf numFmtId="1" fontId="6" fillId="3" borderId="36" xfId="9" applyNumberFormat="1" applyFont="1" applyFill="1" applyBorder="1" applyAlignment="1">
      <alignment horizontal="center"/>
    </xf>
    <xf numFmtId="1" fontId="6" fillId="3" borderId="10" xfId="9" applyNumberFormat="1" applyFont="1" applyFill="1" applyBorder="1" applyAlignment="1">
      <alignment horizontal="center"/>
    </xf>
    <xf numFmtId="165" fontId="6" fillId="19" borderId="4" xfId="1" applyNumberFormat="1" applyFont="1" applyFill="1" applyBorder="1" applyAlignment="1">
      <alignment horizontal="center"/>
    </xf>
    <xf numFmtId="165" fontId="6" fillId="19" borderId="10" xfId="1" applyNumberFormat="1" applyFont="1" applyFill="1" applyBorder="1" applyAlignment="1">
      <alignment horizontal="center"/>
    </xf>
    <xf numFmtId="165" fontId="6" fillId="19" borderId="17" xfId="1" applyNumberFormat="1" applyFont="1" applyFill="1" applyBorder="1" applyAlignment="1">
      <alignment horizontal="center"/>
    </xf>
    <xf numFmtId="165" fontId="6" fillId="19" borderId="39" xfId="1" applyNumberFormat="1" applyFont="1" applyFill="1" applyBorder="1" applyAlignment="1">
      <alignment horizontal="center"/>
    </xf>
    <xf numFmtId="165" fontId="5" fillId="19" borderId="11" xfId="1" applyNumberFormat="1" applyFont="1" applyFill="1" applyBorder="1" applyAlignment="1">
      <alignment horizontal="center"/>
    </xf>
    <xf numFmtId="165" fontId="5" fillId="19" borderId="10" xfId="1" applyNumberFormat="1" applyFont="1" applyFill="1" applyBorder="1" applyAlignment="1">
      <alignment horizontal="center"/>
    </xf>
    <xf numFmtId="2" fontId="5" fillId="8" borderId="39" xfId="1" applyNumberFormat="1" applyFont="1" applyFill="1" applyBorder="1" applyAlignment="1">
      <alignment horizontal="center"/>
    </xf>
    <xf numFmtId="2" fontId="5" fillId="8" borderId="27" xfId="1" applyNumberFormat="1" applyFont="1" applyFill="1" applyBorder="1" applyAlignment="1">
      <alignment horizontal="center"/>
    </xf>
    <xf numFmtId="2" fontId="5" fillId="3" borderId="11" xfId="1" applyNumberFormat="1" applyFont="1" applyFill="1" applyBorder="1" applyAlignment="1">
      <alignment horizontal="center"/>
    </xf>
    <xf numFmtId="165" fontId="5" fillId="3" borderId="36" xfId="1" applyNumberFormat="1" applyFont="1" applyFill="1" applyBorder="1" applyAlignment="1">
      <alignment horizontal="center"/>
    </xf>
    <xf numFmtId="165" fontId="5" fillId="3" borderId="20" xfId="1" applyNumberFormat="1" applyFont="1" applyFill="1" applyBorder="1" applyAlignment="1">
      <alignment horizontal="center"/>
    </xf>
    <xf numFmtId="165" fontId="3" fillId="4" borderId="39" xfId="0" applyNumberFormat="1" applyFont="1" applyFill="1" applyBorder="1" applyAlignment="1">
      <alignment horizontal="center" vertical="center" wrapText="1"/>
    </xf>
    <xf numFmtId="165" fontId="14" fillId="4" borderId="39" xfId="0" applyNumberFormat="1" applyFont="1" applyFill="1" applyBorder="1" applyAlignment="1">
      <alignment horizontal="center" vertical="center" wrapText="1"/>
    </xf>
    <xf numFmtId="165" fontId="6" fillId="0" borderId="53" xfId="1" applyNumberFormat="1" applyFont="1" applyFill="1" applyBorder="1" applyAlignment="1">
      <alignment horizontal="center"/>
    </xf>
    <xf numFmtId="165" fontId="6" fillId="0" borderId="79" xfId="1" applyNumberFormat="1" applyFont="1" applyFill="1" applyBorder="1" applyAlignment="1">
      <alignment horizontal="center"/>
    </xf>
    <xf numFmtId="165" fontId="6" fillId="0" borderId="62" xfId="1" applyNumberFormat="1" applyFont="1" applyFill="1" applyBorder="1" applyAlignment="1">
      <alignment horizontal="center"/>
    </xf>
    <xf numFmtId="165" fontId="5" fillId="3" borderId="25" xfId="1" applyNumberFormat="1" applyFont="1" applyFill="1" applyBorder="1" applyAlignment="1">
      <alignment horizontal="center"/>
    </xf>
    <xf numFmtId="1" fontId="6" fillId="0" borderId="10" xfId="7" applyNumberFormat="1" applyFont="1" applyFill="1" applyBorder="1" applyAlignment="1">
      <alignment horizontal="center"/>
    </xf>
    <xf numFmtId="165" fontId="6" fillId="8" borderId="10" xfId="1" applyNumberFormat="1" applyFont="1" applyFill="1" applyBorder="1" applyAlignment="1">
      <alignment horizontal="center"/>
    </xf>
    <xf numFmtId="1" fontId="6" fillId="0" borderId="16" xfId="7" applyNumberFormat="1" applyFont="1" applyFill="1" applyBorder="1" applyAlignment="1">
      <alignment horizontal="center" vertical="center"/>
    </xf>
    <xf numFmtId="0" fontId="6" fillId="0" borderId="52" xfId="7" applyFont="1" applyFill="1" applyBorder="1" applyAlignment="1">
      <alignment horizontal="left"/>
    </xf>
    <xf numFmtId="0" fontId="6" fillId="0" borderId="24" xfId="7" applyFont="1" applyFill="1" applyBorder="1" applyAlignment="1">
      <alignment horizontal="left"/>
    </xf>
    <xf numFmtId="165" fontId="5" fillId="8" borderId="40" xfId="0" applyNumberFormat="1" applyFont="1" applyFill="1" applyBorder="1" applyAlignment="1">
      <alignment horizontal="center"/>
    </xf>
    <xf numFmtId="165" fontId="5" fillId="3" borderId="59" xfId="1" applyNumberFormat="1" applyFont="1" applyFill="1" applyBorder="1" applyAlignment="1">
      <alignment horizontal="center"/>
    </xf>
    <xf numFmtId="165" fontId="45" fillId="8" borderId="43" xfId="5" applyNumberFormat="1" applyFont="1" applyFill="1" applyBorder="1" applyAlignment="1">
      <alignment horizontal="center" vertical="center"/>
    </xf>
    <xf numFmtId="165" fontId="5" fillId="3" borderId="44" xfId="1" applyNumberFormat="1" applyFont="1" applyFill="1" applyBorder="1" applyAlignment="1">
      <alignment horizontal="center"/>
    </xf>
    <xf numFmtId="2" fontId="5" fillId="3" borderId="36" xfId="1" applyNumberFormat="1" applyFont="1" applyFill="1" applyBorder="1" applyAlignment="1">
      <alignment horizontal="center"/>
    </xf>
    <xf numFmtId="165" fontId="6" fillId="19" borderId="17" xfId="1" applyNumberFormat="1" applyFont="1" applyFill="1" applyBorder="1" applyAlignment="1">
      <alignment horizontal="center" vertical="center"/>
    </xf>
    <xf numFmtId="165" fontId="45" fillId="19" borderId="39" xfId="5" applyNumberFormat="1" applyFont="1" applyFill="1" applyBorder="1" applyAlignment="1">
      <alignment horizontal="center" vertical="center"/>
    </xf>
    <xf numFmtId="165" fontId="45" fillId="19" borderId="17" xfId="5" applyNumberFormat="1" applyFont="1" applyFill="1" applyBorder="1" applyAlignment="1">
      <alignment horizontal="center" vertical="center"/>
    </xf>
    <xf numFmtId="165" fontId="6" fillId="19" borderId="35" xfId="1" applyNumberFormat="1" applyFont="1" applyFill="1" applyBorder="1" applyAlignment="1">
      <alignment horizontal="center" vertical="center"/>
    </xf>
    <xf numFmtId="165" fontId="6" fillId="19" borderId="36" xfId="1" applyNumberFormat="1" applyFont="1" applyFill="1" applyBorder="1" applyAlignment="1">
      <alignment horizontal="center"/>
    </xf>
    <xf numFmtId="165" fontId="6" fillId="19" borderId="40" xfId="1" applyNumberFormat="1" applyFont="1" applyFill="1" applyBorder="1" applyAlignment="1">
      <alignment horizontal="center"/>
    </xf>
    <xf numFmtId="167" fontId="6" fillId="6" borderId="16" xfId="9" applyNumberFormat="1" applyFont="1" applyFill="1" applyBorder="1" applyAlignment="1">
      <alignment horizontal="right" vertical="center"/>
    </xf>
    <xf numFmtId="0" fontId="50" fillId="0" borderId="78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51" fillId="0" borderId="56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3" fillId="0" borderId="28" xfId="0" applyFont="1" applyBorder="1"/>
    <xf numFmtId="165" fontId="54" fillId="16" borderId="15" xfId="1" applyNumberFormat="1" applyFont="1" applyFill="1" applyBorder="1" applyAlignment="1">
      <alignment horizontal="center" vertical="center" wrapText="1"/>
    </xf>
    <xf numFmtId="165" fontId="54" fillId="17" borderId="6" xfId="1" applyNumberFormat="1" applyFont="1" applyFill="1" applyBorder="1" applyAlignment="1">
      <alignment horizontal="center" vertical="center" wrapText="1"/>
    </xf>
    <xf numFmtId="0" fontId="55" fillId="10" borderId="15" xfId="0" applyFont="1" applyFill="1" applyBorder="1" applyAlignment="1">
      <alignment vertical="center" wrapText="1"/>
    </xf>
    <xf numFmtId="0" fontId="55" fillId="10" borderId="15" xfId="0" applyFont="1" applyFill="1" applyBorder="1" applyAlignment="1">
      <alignment horizontal="center" wrapText="1"/>
    </xf>
    <xf numFmtId="0" fontId="55" fillId="10" borderId="15" xfId="0" applyFont="1" applyFill="1" applyBorder="1" applyAlignment="1">
      <alignment horizontal="center" vertical="center" wrapText="1"/>
    </xf>
    <xf numFmtId="165" fontId="49" fillId="0" borderId="46" xfId="1" applyNumberFormat="1" applyFont="1" applyBorder="1" applyAlignment="1">
      <alignment horizontal="left" vertical="center" wrapText="1"/>
    </xf>
    <xf numFmtId="165" fontId="57" fillId="3" borderId="46" xfId="1" applyNumberFormat="1" applyFont="1" applyFill="1" applyBorder="1" applyAlignment="1">
      <alignment horizontal="center" vertical="center"/>
    </xf>
    <xf numFmtId="165" fontId="58" fillId="0" borderId="46" xfId="1" applyNumberFormat="1" applyFont="1" applyBorder="1" applyAlignment="1">
      <alignment horizontal="center" vertical="center" wrapText="1"/>
    </xf>
    <xf numFmtId="0" fontId="49" fillId="0" borderId="46" xfId="0" applyFont="1" applyBorder="1" applyAlignment="1">
      <alignment horizontal="left" vertical="center" wrapText="1"/>
    </xf>
    <xf numFmtId="0" fontId="46" fillId="0" borderId="46" xfId="0" applyFont="1" applyBorder="1" applyAlignment="1">
      <alignment horizontal="left" vertical="center" wrapText="1"/>
    </xf>
    <xf numFmtId="165" fontId="57" fillId="17" borderId="46" xfId="1" applyNumberFormat="1" applyFont="1" applyFill="1" applyBorder="1" applyAlignment="1">
      <alignment horizontal="center" vertical="center"/>
    </xf>
    <xf numFmtId="165" fontId="57" fillId="19" borderId="46" xfId="1" applyNumberFormat="1" applyFont="1" applyFill="1" applyBorder="1" applyAlignment="1">
      <alignment horizontal="center" vertical="center"/>
    </xf>
    <xf numFmtId="165" fontId="58" fillId="17" borderId="46" xfId="1" applyNumberFormat="1" applyFont="1" applyFill="1" applyBorder="1" applyAlignment="1">
      <alignment horizontal="center" vertical="center" wrapText="1"/>
    </xf>
    <xf numFmtId="165" fontId="58" fillId="19" borderId="46" xfId="1" applyNumberFormat="1" applyFont="1" applyFill="1" applyBorder="1" applyAlignment="1">
      <alignment horizontal="center" vertical="center" wrapText="1"/>
    </xf>
    <xf numFmtId="165" fontId="57" fillId="3" borderId="46" xfId="1" applyNumberFormat="1" applyFont="1" applyFill="1" applyBorder="1" applyAlignment="1">
      <alignment horizontal="center" vertical="center" wrapText="1"/>
    </xf>
    <xf numFmtId="165" fontId="58" fillId="0" borderId="46" xfId="1" applyNumberFormat="1" applyFont="1" applyBorder="1" applyAlignment="1">
      <alignment horizontal="center" vertical="center"/>
    </xf>
    <xf numFmtId="165" fontId="57" fillId="17" borderId="46" xfId="1" applyNumberFormat="1" applyFont="1" applyFill="1" applyBorder="1" applyAlignment="1">
      <alignment horizontal="center" vertical="center" wrapText="1"/>
    </xf>
    <xf numFmtId="0" fontId="49" fillId="0" borderId="26" xfId="0" applyFont="1" applyBorder="1" applyAlignment="1">
      <alignment horizontal="left" vertical="center" wrapText="1"/>
    </xf>
    <xf numFmtId="165" fontId="57" fillId="3" borderId="26" xfId="1" applyNumberFormat="1" applyFont="1" applyFill="1" applyBorder="1" applyAlignment="1">
      <alignment horizontal="center" vertical="center"/>
    </xf>
    <xf numFmtId="165" fontId="58" fillId="0" borderId="26" xfId="1" applyNumberFormat="1" applyFont="1" applyFill="1" applyBorder="1" applyAlignment="1">
      <alignment horizontal="center" vertical="center"/>
    </xf>
    <xf numFmtId="0" fontId="58" fillId="0" borderId="26" xfId="1" applyNumberFormat="1" applyFont="1" applyFill="1" applyBorder="1" applyAlignment="1">
      <alignment horizontal="center" vertical="center"/>
    </xf>
    <xf numFmtId="0" fontId="53" fillId="0" borderId="0" xfId="0" applyFont="1"/>
    <xf numFmtId="0" fontId="59" fillId="4" borderId="0" xfId="6" applyFont="1" applyFill="1" applyBorder="1" applyAlignment="1">
      <alignment horizontal="center" vertical="center" wrapText="1"/>
    </xf>
    <xf numFmtId="0" fontId="60" fillId="0" borderId="69" xfId="6" applyFont="1" applyFill="1" applyBorder="1" applyAlignment="1">
      <alignment vertical="center" wrapText="1"/>
    </xf>
    <xf numFmtId="0" fontId="61" fillId="4" borderId="0" xfId="6" applyFont="1" applyFill="1" applyBorder="1"/>
    <xf numFmtId="0" fontId="57" fillId="6" borderId="15" xfId="6" applyFont="1" applyFill="1" applyBorder="1" applyAlignment="1">
      <alignment vertical="center" wrapText="1"/>
    </xf>
    <xf numFmtId="0" fontId="57" fillId="0" borderId="6" xfId="6" applyFont="1" applyFill="1" applyBorder="1" applyAlignment="1">
      <alignment vertical="center" wrapText="1"/>
    </xf>
    <xf numFmtId="0" fontId="62" fillId="10" borderId="27" xfId="0" applyFont="1" applyFill="1" applyBorder="1" applyAlignment="1">
      <alignment horizontal="left" vertical="center" wrapText="1"/>
    </xf>
    <xf numFmtId="0" fontId="53" fillId="10" borderId="29" xfId="0" applyFont="1" applyFill="1" applyBorder="1" applyAlignment="1">
      <alignment vertical="center" wrapText="1"/>
    </xf>
    <xf numFmtId="0" fontId="63" fillId="4" borderId="49" xfId="6" applyFont="1" applyFill="1" applyBorder="1" applyAlignment="1">
      <alignment vertical="center" wrapText="1"/>
    </xf>
    <xf numFmtId="0" fontId="53" fillId="4" borderId="0" xfId="0" applyFont="1" applyFill="1" applyBorder="1" applyAlignment="1">
      <alignment wrapText="1"/>
    </xf>
    <xf numFmtId="0" fontId="53" fillId="4" borderId="49" xfId="0" applyFont="1" applyFill="1" applyBorder="1"/>
    <xf numFmtId="0" fontId="53" fillId="4" borderId="0" xfId="0" applyFont="1" applyFill="1" applyBorder="1"/>
    <xf numFmtId="0" fontId="64" fillId="0" borderId="18" xfId="6" applyFont="1" applyBorder="1" applyAlignment="1"/>
    <xf numFmtId="1" fontId="64" fillId="0" borderId="17" xfId="6" applyNumberFormat="1" applyFont="1" applyFill="1" applyBorder="1" applyAlignment="1">
      <alignment horizontal="center"/>
    </xf>
    <xf numFmtId="166" fontId="64" fillId="6" borderId="17" xfId="9" applyNumberFormat="1" applyFont="1" applyFill="1" applyBorder="1" applyAlignment="1">
      <alignment horizontal="center"/>
    </xf>
    <xf numFmtId="1" fontId="53" fillId="6" borderId="54" xfId="0" applyNumberFormat="1" applyFont="1" applyFill="1" applyBorder="1" applyAlignment="1">
      <alignment horizontal="center" vertical="center" wrapText="1"/>
    </xf>
    <xf numFmtId="10" fontId="64" fillId="0" borderId="17" xfId="1" applyNumberFormat="1" applyFont="1" applyFill="1" applyBorder="1" applyAlignment="1">
      <alignment horizontal="center"/>
    </xf>
    <xf numFmtId="0" fontId="64" fillId="0" borderId="34" xfId="6" applyFont="1" applyBorder="1" applyAlignment="1"/>
    <xf numFmtId="165" fontId="53" fillId="0" borderId="76" xfId="1" applyNumberFormat="1" applyFont="1" applyFill="1" applyBorder="1" applyAlignment="1">
      <alignment horizontal="center" vertical="center"/>
    </xf>
    <xf numFmtId="0" fontId="63" fillId="4" borderId="67" xfId="6" applyFont="1" applyFill="1" applyBorder="1" applyAlignment="1">
      <alignment vertical="center" wrapText="1"/>
    </xf>
    <xf numFmtId="0" fontId="53" fillId="4" borderId="30" xfId="0" applyFont="1" applyFill="1" applyBorder="1" applyAlignment="1">
      <alignment wrapText="1"/>
    </xf>
    <xf numFmtId="0" fontId="61" fillId="10" borderId="27" xfId="6" applyFont="1" applyFill="1" applyBorder="1" applyAlignment="1">
      <alignment wrapText="1"/>
    </xf>
    <xf numFmtId="2" fontId="61" fillId="10" borderId="39" xfId="6" applyNumberFormat="1" applyFont="1" applyFill="1" applyBorder="1" applyAlignment="1">
      <alignment horizontal="center" vertical="center"/>
    </xf>
    <xf numFmtId="2" fontId="61" fillId="10" borderId="41" xfId="6" applyNumberFormat="1" applyFont="1" applyFill="1" applyBorder="1" applyAlignment="1">
      <alignment horizontal="center" vertical="center"/>
    </xf>
    <xf numFmtId="2" fontId="61" fillId="10" borderId="40" xfId="6" applyNumberFormat="1" applyFont="1" applyFill="1" applyBorder="1" applyAlignment="1">
      <alignment horizontal="center" vertical="center"/>
    </xf>
    <xf numFmtId="0" fontId="64" fillId="0" borderId="68" xfId="6" applyFont="1" applyFill="1" applyBorder="1" applyAlignment="1">
      <alignment wrapText="1"/>
    </xf>
    <xf numFmtId="1" fontId="64" fillId="2" borderId="36" xfId="6" applyNumberFormat="1" applyFont="1" applyFill="1" applyBorder="1" applyAlignment="1">
      <alignment horizontal="center"/>
    </xf>
    <xf numFmtId="1" fontId="64" fillId="6" borderId="33" xfId="6" applyNumberFormat="1" applyFont="1" applyFill="1" applyBorder="1" applyAlignment="1">
      <alignment horizontal="center"/>
    </xf>
    <xf numFmtId="10" fontId="64" fillId="0" borderId="47" xfId="1" applyNumberFormat="1" applyFont="1" applyFill="1" applyBorder="1" applyAlignment="1">
      <alignment horizontal="center"/>
    </xf>
    <xf numFmtId="10" fontId="64" fillId="0" borderId="37" xfId="1" applyNumberFormat="1" applyFont="1" applyFill="1" applyBorder="1" applyAlignment="1">
      <alignment horizontal="center"/>
    </xf>
    <xf numFmtId="0" fontId="64" fillId="0" borderId="16" xfId="6" applyFont="1" applyFill="1" applyBorder="1" applyAlignment="1">
      <alignment wrapText="1"/>
    </xf>
    <xf numFmtId="1" fontId="64" fillId="6" borderId="17" xfId="6" applyNumberFormat="1" applyFont="1" applyFill="1" applyBorder="1" applyAlignment="1">
      <alignment horizontal="center"/>
    </xf>
    <xf numFmtId="1" fontId="64" fillId="6" borderId="10" xfId="1" applyNumberFormat="1" applyFont="1" applyFill="1" applyBorder="1" applyAlignment="1">
      <alignment horizontal="center"/>
    </xf>
    <xf numFmtId="1" fontId="64" fillId="6" borderId="54" xfId="6" applyNumberFormat="1" applyFont="1" applyFill="1" applyBorder="1" applyAlignment="1">
      <alignment horizontal="center"/>
    </xf>
    <xf numFmtId="0" fontId="64" fillId="0" borderId="34" xfId="6" applyFont="1" applyFill="1" applyBorder="1" applyAlignment="1">
      <alignment wrapText="1"/>
    </xf>
    <xf numFmtId="1" fontId="64" fillId="2" borderId="25" xfId="6" applyNumberFormat="1" applyFont="1" applyFill="1" applyBorder="1" applyAlignment="1">
      <alignment horizontal="center"/>
    </xf>
    <xf numFmtId="1" fontId="64" fillId="6" borderId="35" xfId="6" applyNumberFormat="1" applyFont="1" applyFill="1" applyBorder="1" applyAlignment="1">
      <alignment horizontal="center"/>
    </xf>
    <xf numFmtId="10" fontId="64" fillId="0" borderId="48" xfId="1" applyNumberFormat="1" applyFont="1" applyFill="1" applyBorder="1" applyAlignment="1">
      <alignment horizontal="center"/>
    </xf>
    <xf numFmtId="10" fontId="64" fillId="0" borderId="35" xfId="1" applyNumberFormat="1" applyFont="1" applyFill="1" applyBorder="1" applyAlignment="1">
      <alignment horizontal="center"/>
    </xf>
    <xf numFmtId="0" fontId="63" fillId="4" borderId="7" xfId="6" applyFont="1" applyFill="1" applyBorder="1" applyAlignment="1">
      <alignment horizontal="left" vertical="center" wrapText="1"/>
    </xf>
    <xf numFmtId="2" fontId="61" fillId="10" borderId="38" xfId="6" applyNumberFormat="1" applyFont="1" applyFill="1" applyBorder="1" applyAlignment="1">
      <alignment horizontal="center" vertical="center"/>
    </xf>
    <xf numFmtId="1" fontId="64" fillId="6" borderId="36" xfId="6" applyNumberFormat="1" applyFont="1" applyFill="1" applyBorder="1" applyAlignment="1">
      <alignment horizontal="center"/>
    </xf>
    <xf numFmtId="10" fontId="64" fillId="0" borderId="36" xfId="1" applyNumberFormat="1" applyFont="1" applyFill="1" applyBorder="1" applyAlignment="1">
      <alignment horizontal="center"/>
    </xf>
    <xf numFmtId="1" fontId="64" fillId="6" borderId="10" xfId="6" applyNumberFormat="1" applyFont="1" applyFill="1" applyBorder="1" applyAlignment="1">
      <alignment horizontal="center"/>
    </xf>
    <xf numFmtId="1" fontId="64" fillId="6" borderId="25" xfId="6" applyNumberFormat="1" applyFont="1" applyFill="1" applyBorder="1" applyAlignment="1">
      <alignment horizontal="center"/>
    </xf>
    <xf numFmtId="1" fontId="61" fillId="10" borderId="41" xfId="6" applyNumberFormat="1" applyFont="1" applyFill="1" applyBorder="1" applyAlignment="1">
      <alignment horizontal="center" vertical="center"/>
    </xf>
    <xf numFmtId="1" fontId="61" fillId="10" borderId="39" xfId="6" applyNumberFormat="1" applyFont="1" applyFill="1" applyBorder="1" applyAlignment="1">
      <alignment horizontal="center" vertical="center"/>
    </xf>
    <xf numFmtId="10" fontId="64" fillId="0" borderId="25" xfId="1" applyNumberFormat="1" applyFont="1" applyFill="1" applyBorder="1" applyAlignment="1">
      <alignment horizontal="center"/>
    </xf>
    <xf numFmtId="0" fontId="63" fillId="4" borderId="0" xfId="6" applyFont="1" applyFill="1" applyBorder="1" applyAlignment="1">
      <alignment vertical="center" wrapText="1"/>
    </xf>
    <xf numFmtId="0" fontId="61" fillId="10" borderId="27" xfId="6" applyFont="1" applyFill="1" applyBorder="1" applyAlignment="1">
      <alignment horizontal="left" vertical="center" wrapText="1"/>
    </xf>
    <xf numFmtId="166" fontId="53" fillId="4" borderId="30" xfId="9" applyNumberFormat="1" applyFont="1" applyFill="1" applyBorder="1" applyAlignment="1">
      <alignment wrapText="1"/>
    </xf>
    <xf numFmtId="166" fontId="53" fillId="4" borderId="0" xfId="9" applyNumberFormat="1" applyFont="1" applyFill="1" applyBorder="1"/>
    <xf numFmtId="0" fontId="53" fillId="4" borderId="63" xfId="0" applyFont="1" applyFill="1" applyBorder="1"/>
    <xf numFmtId="2" fontId="61" fillId="10" borderId="38" xfId="6" applyNumberFormat="1" applyFont="1" applyFill="1" applyBorder="1" applyAlignment="1">
      <alignment horizontal="left" vertical="center"/>
    </xf>
    <xf numFmtId="0" fontId="63" fillId="4" borderId="0" xfId="6" applyFont="1" applyFill="1" applyBorder="1" applyAlignment="1">
      <alignment horizontal="center" vertical="center" wrapText="1"/>
    </xf>
    <xf numFmtId="0" fontId="53" fillId="4" borderId="0" xfId="0" applyFont="1" applyFill="1" applyBorder="1" applyAlignment="1">
      <alignment horizontal="center"/>
    </xf>
    <xf numFmtId="2" fontId="61" fillId="10" borderId="38" xfId="6" applyNumberFormat="1" applyFont="1" applyFill="1" applyBorder="1" applyAlignment="1">
      <alignment horizontal="left" vertical="center" wrapText="1"/>
    </xf>
    <xf numFmtId="0" fontId="65" fillId="10" borderId="29" xfId="7" applyFont="1" applyFill="1" applyBorder="1" applyAlignment="1">
      <alignment wrapText="1"/>
    </xf>
    <xf numFmtId="166" fontId="64" fillId="6" borderId="36" xfId="9" applyNumberFormat="1" applyFont="1" applyFill="1" applyBorder="1" applyAlignment="1">
      <alignment horizontal="right"/>
    </xf>
    <xf numFmtId="10" fontId="64" fillId="0" borderId="36" xfId="1" applyNumberFormat="1" applyFont="1" applyFill="1" applyBorder="1" applyAlignment="1">
      <alignment horizontal="right"/>
    </xf>
    <xf numFmtId="166" fontId="64" fillId="6" borderId="10" xfId="9" applyNumberFormat="1" applyFont="1" applyFill="1" applyBorder="1" applyAlignment="1">
      <alignment horizontal="right"/>
    </xf>
    <xf numFmtId="166" fontId="64" fillId="6" borderId="25" xfId="9" applyNumberFormat="1" applyFont="1" applyFill="1" applyBorder="1" applyAlignment="1">
      <alignment horizontal="right"/>
    </xf>
    <xf numFmtId="1" fontId="64" fillId="6" borderId="10" xfId="9" applyNumberFormat="1" applyFont="1" applyFill="1" applyBorder="1" applyAlignment="1">
      <alignment horizontal="right"/>
    </xf>
    <xf numFmtId="9" fontId="53" fillId="0" borderId="76" xfId="1" applyNumberFormat="1" applyFont="1" applyFill="1" applyBorder="1" applyAlignment="1">
      <alignment horizontal="center" vertical="center"/>
    </xf>
    <xf numFmtId="1" fontId="53" fillId="4" borderId="0" xfId="0" applyNumberFormat="1" applyFont="1" applyFill="1" applyBorder="1"/>
    <xf numFmtId="0" fontId="62" fillId="10" borderId="27" xfId="0" applyFont="1" applyFill="1" applyBorder="1" applyAlignment="1">
      <alignment vertical="center"/>
    </xf>
    <xf numFmtId="166" fontId="53" fillId="0" borderId="10" xfId="9" applyNumberFormat="1" applyFont="1" applyBorder="1" applyAlignment="1">
      <alignment horizontal="center" vertical="center"/>
    </xf>
    <xf numFmtId="0" fontId="61" fillId="10" borderId="51" xfId="6" applyFont="1" applyFill="1" applyBorder="1" applyAlignment="1">
      <alignment wrapText="1"/>
    </xf>
    <xf numFmtId="0" fontId="61" fillId="10" borderId="14" xfId="6" applyFont="1" applyFill="1" applyBorder="1" applyAlignment="1">
      <alignment wrapText="1"/>
    </xf>
    <xf numFmtId="0" fontId="64" fillId="6" borderId="17" xfId="9" applyNumberFormat="1" applyFont="1" applyFill="1" applyBorder="1" applyAlignment="1">
      <alignment horizontal="center"/>
    </xf>
    <xf numFmtId="0" fontId="53" fillId="6" borderId="54" xfId="0" applyNumberFormat="1" applyFont="1" applyFill="1" applyBorder="1" applyAlignment="1">
      <alignment horizontal="center" vertical="center" wrapText="1"/>
    </xf>
    <xf numFmtId="10" fontId="64" fillId="6" borderId="36" xfId="1" applyNumberFormat="1" applyFont="1" applyFill="1" applyBorder="1" applyAlignment="1">
      <alignment horizontal="center"/>
    </xf>
    <xf numFmtId="165" fontId="64" fillId="0" borderId="17" xfId="1" applyNumberFormat="1" applyFont="1" applyFill="1" applyBorder="1" applyAlignment="1">
      <alignment horizontal="center"/>
    </xf>
    <xf numFmtId="1" fontId="64" fillId="0" borderId="36" xfId="6" applyNumberFormat="1" applyFont="1" applyFill="1" applyBorder="1" applyAlignment="1">
      <alignment horizontal="center"/>
    </xf>
    <xf numFmtId="0" fontId="64" fillId="0" borderId="36" xfId="6" applyNumberFormat="1" applyFont="1" applyFill="1" applyBorder="1" applyAlignment="1">
      <alignment horizontal="center"/>
    </xf>
    <xf numFmtId="2" fontId="61" fillId="10" borderId="56" xfId="6" applyNumberFormat="1" applyFont="1" applyFill="1" applyBorder="1" applyAlignment="1">
      <alignment horizontal="center" vertical="center"/>
    </xf>
    <xf numFmtId="2" fontId="61" fillId="10" borderId="80" xfId="6" applyNumberFormat="1" applyFont="1" applyFill="1" applyBorder="1" applyAlignment="1">
      <alignment horizontal="center" vertical="center"/>
    </xf>
    <xf numFmtId="0" fontId="52" fillId="10" borderId="20" xfId="6" applyFont="1" applyFill="1" applyBorder="1" applyAlignment="1">
      <alignment horizontal="center" vertical="center" wrapText="1"/>
    </xf>
    <xf numFmtId="0" fontId="52" fillId="10" borderId="55" xfId="0" applyFont="1" applyFill="1" applyBorder="1" applyAlignment="1">
      <alignment horizontal="center" vertical="center" wrapText="1"/>
    </xf>
    <xf numFmtId="0" fontId="66" fillId="4" borderId="0" xfId="6" applyFont="1" applyFill="1" applyBorder="1" applyAlignment="1">
      <alignment horizontal="center" vertical="center" wrapText="1"/>
    </xf>
    <xf numFmtId="0" fontId="52" fillId="4" borderId="0" xfId="0" applyFont="1" applyFill="1" applyBorder="1" applyAlignment="1">
      <alignment horizontal="center" vertical="center" wrapText="1"/>
    </xf>
    <xf numFmtId="0" fontId="60" fillId="0" borderId="27" xfId="6" applyFont="1" applyFill="1" applyBorder="1" applyAlignment="1">
      <alignment vertical="center" wrapText="1"/>
    </xf>
    <xf numFmtId="0" fontId="61" fillId="0" borderId="43" xfId="6" applyFont="1" applyFill="1" applyBorder="1" applyAlignment="1">
      <alignment horizontal="center"/>
    </xf>
    <xf numFmtId="0" fontId="61" fillId="4" borderId="0" xfId="0" applyFont="1" applyFill="1" applyBorder="1" applyAlignment="1">
      <alignment horizontal="center"/>
    </xf>
    <xf numFmtId="0" fontId="61" fillId="4" borderId="0" xfId="6" applyFont="1" applyFill="1" applyBorder="1" applyAlignment="1">
      <alignment horizontal="center"/>
    </xf>
    <xf numFmtId="0" fontId="52" fillId="4" borderId="0" xfId="6" applyFont="1" applyFill="1" applyBorder="1" applyAlignment="1">
      <alignment horizontal="center" vertical="center" wrapText="1"/>
    </xf>
    <xf numFmtId="0" fontId="67" fillId="4" borderId="0" xfId="0" applyFont="1" applyFill="1" applyBorder="1" applyAlignment="1">
      <alignment horizontal="center"/>
    </xf>
    <xf numFmtId="0" fontId="57" fillId="6" borderId="8" xfId="6" applyFont="1" applyFill="1" applyBorder="1" applyAlignment="1">
      <alignment vertical="center"/>
    </xf>
    <xf numFmtId="0" fontId="57" fillId="6" borderId="37" xfId="6" applyFont="1" applyFill="1" applyBorder="1" applyAlignment="1">
      <alignment horizontal="center" vertical="center"/>
    </xf>
    <xf numFmtId="0" fontId="57" fillId="0" borderId="34" xfId="6" applyFont="1" applyFill="1" applyBorder="1" applyAlignment="1">
      <alignment vertical="center"/>
    </xf>
    <xf numFmtId="0" fontId="57" fillId="0" borderId="35" xfId="6" applyFont="1" applyFill="1" applyBorder="1" applyAlignment="1">
      <alignment horizontal="center" vertical="center"/>
    </xf>
    <xf numFmtId="0" fontId="52" fillId="10" borderId="0" xfId="0" applyFont="1" applyFill="1" applyBorder="1" applyAlignment="1">
      <alignment horizontal="center" vertical="center" wrapText="1"/>
    </xf>
    <xf numFmtId="0" fontId="53" fillId="10" borderId="0" xfId="0" applyFont="1" applyFill="1" applyBorder="1" applyAlignment="1">
      <alignment horizontal="center" vertical="center" wrapText="1"/>
    </xf>
    <xf numFmtId="0" fontId="48" fillId="0" borderId="51" xfId="6" applyFont="1" applyFill="1" applyBorder="1" applyAlignment="1">
      <alignment wrapText="1"/>
    </xf>
    <xf numFmtId="0" fontId="48" fillId="0" borderId="32" xfId="6" applyFont="1" applyFill="1" applyBorder="1" applyAlignment="1">
      <alignment horizontal="center" wrapText="1"/>
    </xf>
    <xf numFmtId="0" fontId="48" fillId="0" borderId="14" xfId="6" applyFont="1" applyFill="1" applyBorder="1" applyAlignment="1">
      <alignment horizontal="center" wrapText="1"/>
    </xf>
    <xf numFmtId="10" fontId="6" fillId="0" borderId="16" xfId="1" applyNumberFormat="1" applyFont="1" applyFill="1" applyBorder="1" applyAlignment="1"/>
    <xf numFmtId="10" fontId="6" fillId="0" borderId="10" xfId="1" applyNumberFormat="1" applyFont="1" applyFill="1" applyBorder="1" applyAlignment="1">
      <alignment horizontal="center"/>
    </xf>
    <xf numFmtId="10" fontId="6" fillId="0" borderId="17" xfId="1" applyNumberFormat="1" applyFont="1" applyFill="1" applyBorder="1" applyAlignment="1">
      <alignment horizontal="center"/>
    </xf>
    <xf numFmtId="0" fontId="6" fillId="6" borderId="18" xfId="6" applyFont="1" applyFill="1" applyBorder="1" applyAlignment="1"/>
    <xf numFmtId="0" fontId="6" fillId="6" borderId="20" xfId="6" applyFont="1" applyFill="1" applyBorder="1" applyAlignment="1">
      <alignment horizontal="center"/>
    </xf>
    <xf numFmtId="0" fontId="6" fillId="6" borderId="75" xfId="6" applyFont="1" applyFill="1" applyBorder="1" applyAlignment="1">
      <alignment horizontal="center"/>
    </xf>
    <xf numFmtId="164" fontId="6" fillId="6" borderId="20" xfId="6" applyNumberFormat="1" applyFont="1" applyFill="1" applyBorder="1" applyAlignment="1">
      <alignment horizontal="center"/>
    </xf>
    <xf numFmtId="164" fontId="68" fillId="6" borderId="10" xfId="6" applyNumberFormat="1" applyFont="1" applyFill="1" applyBorder="1" applyAlignment="1">
      <alignment horizontal="center"/>
    </xf>
    <xf numFmtId="0" fontId="6" fillId="6" borderId="16" xfId="6" applyFont="1" applyFill="1" applyBorder="1" applyAlignment="1"/>
    <xf numFmtId="0" fontId="6" fillId="6" borderId="10" xfId="6" applyFont="1" applyFill="1" applyBorder="1" applyAlignment="1">
      <alignment horizontal="center"/>
    </xf>
    <xf numFmtId="0" fontId="6" fillId="6" borderId="17" xfId="6" applyFont="1" applyFill="1" applyBorder="1" applyAlignment="1">
      <alignment horizontal="center"/>
    </xf>
    <xf numFmtId="164" fontId="6" fillId="6" borderId="10" xfId="6" applyNumberFormat="1" applyFont="1" applyFill="1" applyBorder="1" applyAlignment="1">
      <alignment horizontal="center"/>
    </xf>
    <xf numFmtId="0" fontId="6" fillId="0" borderId="16" xfId="6" applyFont="1" applyFill="1" applyBorder="1" applyAlignment="1"/>
    <xf numFmtId="0" fontId="6" fillId="0" borderId="10" xfId="6" applyFont="1" applyFill="1" applyBorder="1" applyAlignment="1">
      <alignment horizontal="center"/>
    </xf>
    <xf numFmtId="0" fontId="68" fillId="0" borderId="10" xfId="0" applyFont="1" applyFill="1" applyBorder="1" applyAlignment="1">
      <alignment horizontal="center" vertical="center"/>
    </xf>
    <xf numFmtId="0" fontId="6" fillId="0" borderId="18" xfId="6" applyFont="1" applyFill="1" applyBorder="1" applyAlignment="1"/>
    <xf numFmtId="0" fontId="68" fillId="0" borderId="17" xfId="0" applyFont="1" applyFill="1" applyBorder="1" applyAlignment="1">
      <alignment horizontal="center" vertical="center"/>
    </xf>
    <xf numFmtId="0" fontId="6" fillId="0" borderId="34" xfId="6" applyFont="1" applyFill="1" applyBorder="1" applyAlignment="1"/>
    <xf numFmtId="1" fontId="6" fillId="6" borderId="10" xfId="6" applyNumberFormat="1" applyFont="1" applyFill="1" applyBorder="1" applyAlignment="1">
      <alignment horizontal="center" wrapText="1"/>
    </xf>
    <xf numFmtId="10" fontId="6" fillId="0" borderId="10" xfId="1" applyNumberFormat="1" applyFont="1" applyFill="1" applyBorder="1" applyAlignment="1">
      <alignment horizontal="center" wrapText="1"/>
    </xf>
    <xf numFmtId="1" fontId="6" fillId="2" borderId="10" xfId="6" applyNumberFormat="1" applyFont="1" applyFill="1" applyBorder="1" applyAlignment="1">
      <alignment horizontal="center" wrapText="1"/>
    </xf>
    <xf numFmtId="10" fontId="6" fillId="2" borderId="10" xfId="1" applyNumberFormat="1" applyFont="1" applyFill="1" applyBorder="1" applyAlignment="1">
      <alignment horizontal="center" wrapText="1"/>
    </xf>
    <xf numFmtId="0" fontId="48" fillId="2" borderId="32" xfId="6" applyFont="1" applyFill="1" applyBorder="1" applyAlignment="1">
      <alignment horizontal="center" wrapText="1"/>
    </xf>
    <xf numFmtId="0" fontId="6" fillId="6" borderId="49" xfId="6" applyFont="1" applyFill="1" applyBorder="1" applyAlignment="1">
      <alignment wrapText="1"/>
    </xf>
    <xf numFmtId="1" fontId="6" fillId="0" borderId="10" xfId="6" applyNumberFormat="1" applyFont="1" applyFill="1" applyBorder="1" applyAlignment="1">
      <alignment horizontal="center" wrapText="1"/>
    </xf>
    <xf numFmtId="0" fontId="6" fillId="0" borderId="52" xfId="6" applyFont="1" applyFill="1" applyBorder="1" applyAlignment="1">
      <alignment wrapText="1"/>
    </xf>
    <xf numFmtId="0" fontId="6" fillId="6" borderId="7" xfId="6" applyFont="1" applyFill="1" applyBorder="1" applyAlignment="1">
      <alignment wrapText="1"/>
    </xf>
    <xf numFmtId="0" fontId="6" fillId="0" borderId="7" xfId="6" applyFont="1" applyFill="1" applyBorder="1" applyAlignment="1">
      <alignment wrapText="1"/>
    </xf>
    <xf numFmtId="0" fontId="6" fillId="0" borderId="24" xfId="6" applyFont="1" applyFill="1" applyBorder="1" applyAlignment="1">
      <alignment wrapText="1"/>
    </xf>
    <xf numFmtId="10" fontId="6" fillId="0" borderId="25" xfId="1" applyNumberFormat="1" applyFont="1" applyFill="1" applyBorder="1" applyAlignment="1">
      <alignment horizontal="center" wrapText="1"/>
    </xf>
    <xf numFmtId="10" fontId="6" fillId="0" borderId="20" xfId="1" applyNumberFormat="1" applyFont="1" applyFill="1" applyBorder="1" applyAlignment="1">
      <alignment horizontal="center" wrapText="1"/>
    </xf>
    <xf numFmtId="10" fontId="6" fillId="2" borderId="20" xfId="1" applyNumberFormat="1" applyFont="1" applyFill="1" applyBorder="1" applyAlignment="1">
      <alignment horizontal="center" wrapText="1"/>
    </xf>
    <xf numFmtId="2" fontId="6" fillId="0" borderId="10" xfId="6" applyNumberFormat="1" applyFont="1" applyFill="1" applyBorder="1" applyAlignment="1">
      <alignment horizontal="center" wrapText="1"/>
    </xf>
    <xf numFmtId="0" fontId="53" fillId="4" borderId="0" xfId="0" applyFont="1" applyFill="1"/>
    <xf numFmtId="0" fontId="53" fillId="4" borderId="0" xfId="0" applyFont="1" applyFill="1" applyAlignment="1">
      <alignment horizontal="center"/>
    </xf>
    <xf numFmtId="10" fontId="6" fillId="2" borderId="25" xfId="1" applyNumberFormat="1" applyFont="1" applyFill="1" applyBorder="1" applyAlignment="1">
      <alignment horizontal="center" wrapText="1"/>
    </xf>
    <xf numFmtId="164" fontId="6" fillId="0" borderId="10" xfId="6" applyNumberFormat="1" applyFont="1" applyFill="1" applyBorder="1" applyAlignment="1">
      <alignment horizontal="center" wrapText="1"/>
    </xf>
    <xf numFmtId="0" fontId="6" fillId="0" borderId="10" xfId="1" applyNumberFormat="1" applyFont="1" applyFill="1" applyBorder="1" applyAlignment="1">
      <alignment horizontal="center" wrapText="1"/>
    </xf>
    <xf numFmtId="0" fontId="69" fillId="0" borderId="32" xfId="6" applyFont="1" applyFill="1" applyBorder="1" applyAlignment="1">
      <alignment horizontal="center" wrapText="1"/>
    </xf>
    <xf numFmtId="1" fontId="6" fillId="6" borderId="20" xfId="6" applyNumberFormat="1" applyFont="1" applyFill="1" applyBorder="1" applyAlignment="1">
      <alignment horizontal="center"/>
    </xf>
    <xf numFmtId="1" fontId="6" fillId="6" borderId="10" xfId="6" applyNumberFormat="1" applyFont="1" applyFill="1" applyBorder="1" applyAlignment="1">
      <alignment horizontal="center"/>
    </xf>
    <xf numFmtId="166" fontId="68" fillId="0" borderId="10" xfId="9" applyNumberFormat="1" applyFont="1" applyFill="1" applyBorder="1" applyAlignment="1">
      <alignment horizontal="center" vertical="center"/>
    </xf>
    <xf numFmtId="166" fontId="68" fillId="0" borderId="17" xfId="9" applyNumberFormat="1" applyFont="1" applyFill="1" applyBorder="1" applyAlignment="1">
      <alignment horizontal="center" vertical="center"/>
    </xf>
    <xf numFmtId="1" fontId="69" fillId="0" borderId="32" xfId="6" applyNumberFormat="1" applyFont="1" applyFill="1" applyBorder="1" applyAlignment="1">
      <alignment horizontal="center" wrapText="1"/>
    </xf>
    <xf numFmtId="164" fontId="6" fillId="0" borderId="20" xfId="6" applyNumberFormat="1" applyFont="1" applyFill="1" applyBorder="1" applyAlignment="1">
      <alignment horizontal="center" wrapText="1"/>
    </xf>
    <xf numFmtId="2" fontId="6" fillId="0" borderId="20" xfId="6" applyNumberFormat="1" applyFont="1" applyFill="1" applyBorder="1" applyAlignment="1">
      <alignment horizontal="center" wrapText="1"/>
    </xf>
    <xf numFmtId="165" fontId="6" fillId="0" borderId="10" xfId="1" applyNumberFormat="1" applyFont="1" applyFill="1" applyBorder="1" applyAlignment="1">
      <alignment horizontal="center" wrapText="1"/>
    </xf>
    <xf numFmtId="165" fontId="6" fillId="0" borderId="25" xfId="1" applyNumberFormat="1" applyFont="1" applyFill="1" applyBorder="1" applyAlignment="1">
      <alignment horizontal="center" wrapText="1"/>
    </xf>
    <xf numFmtId="0" fontId="53" fillId="0" borderId="0" xfId="0" applyFont="1" applyAlignment="1">
      <alignment horizontal="center"/>
    </xf>
    <xf numFmtId="0" fontId="61" fillId="10" borderId="3" xfId="6" applyFont="1" applyFill="1" applyBorder="1"/>
    <xf numFmtId="0" fontId="61" fillId="10" borderId="0" xfId="0" applyFont="1" applyFill="1" applyBorder="1"/>
    <xf numFmtId="0" fontId="61" fillId="10" borderId="0" xfId="0" applyNumberFormat="1" applyFont="1" applyFill="1" applyBorder="1"/>
    <xf numFmtId="165" fontId="61" fillId="10" borderId="0" xfId="1" applyNumberFormat="1" applyFont="1" applyFill="1" applyBorder="1"/>
    <xf numFmtId="0" fontId="53" fillId="0" borderId="0" xfId="0" applyFont="1" applyBorder="1"/>
    <xf numFmtId="0" fontId="52" fillId="4" borderId="0" xfId="6" applyFont="1" applyFill="1" applyBorder="1" applyAlignment="1">
      <alignment vertical="center" wrapText="1"/>
    </xf>
    <xf numFmtId="0" fontId="61" fillId="4" borderId="0" xfId="0" applyFont="1" applyFill="1" applyBorder="1"/>
    <xf numFmtId="0" fontId="61" fillId="4" borderId="0" xfId="0" applyNumberFormat="1" applyFont="1" applyFill="1" applyBorder="1"/>
    <xf numFmtId="165" fontId="61" fillId="4" borderId="0" xfId="1" applyNumberFormat="1" applyFont="1" applyFill="1" applyBorder="1"/>
    <xf numFmtId="0" fontId="52" fillId="0" borderId="29" xfId="6" applyFont="1" applyFill="1" applyBorder="1" applyAlignment="1">
      <alignment vertical="center" wrapText="1"/>
    </xf>
    <xf numFmtId="0" fontId="61" fillId="0" borderId="29" xfId="6" applyFont="1" applyFill="1" applyBorder="1"/>
    <xf numFmtId="0" fontId="61" fillId="0" borderId="43" xfId="6" applyFont="1" applyFill="1" applyBorder="1"/>
    <xf numFmtId="0" fontId="51" fillId="4" borderId="0" xfId="6" applyFont="1" applyFill="1" applyBorder="1" applyAlignment="1">
      <alignment horizontal="center" vertical="center" wrapText="1"/>
    </xf>
    <xf numFmtId="0" fontId="60" fillId="4" borderId="0" xfId="6" applyFont="1" applyFill="1" applyBorder="1" applyAlignment="1">
      <alignment horizontal="center" vertical="center" wrapText="1"/>
    </xf>
    <xf numFmtId="0" fontId="67" fillId="4" borderId="0" xfId="0" applyNumberFormat="1" applyFont="1" applyFill="1" applyBorder="1" applyAlignment="1">
      <alignment horizontal="center"/>
    </xf>
    <xf numFmtId="165" fontId="67" fillId="4" borderId="0" xfId="1" applyNumberFormat="1" applyFont="1" applyFill="1" applyBorder="1" applyAlignment="1">
      <alignment horizontal="center"/>
    </xf>
    <xf numFmtId="0" fontId="57" fillId="6" borderId="15" xfId="6" applyFont="1" applyFill="1" applyBorder="1" applyAlignment="1">
      <alignment vertical="center"/>
    </xf>
    <xf numFmtId="0" fontId="61" fillId="6" borderId="32" xfId="6" applyFont="1" applyFill="1" applyBorder="1"/>
    <xf numFmtId="0" fontId="61" fillId="6" borderId="14" xfId="6" applyFont="1" applyFill="1" applyBorder="1"/>
    <xf numFmtId="0" fontId="57" fillId="0" borderId="67" xfId="6" applyFont="1" applyFill="1" applyBorder="1" applyAlignment="1">
      <alignment vertical="center"/>
    </xf>
    <xf numFmtId="0" fontId="57" fillId="0" borderId="30" xfId="6" applyFont="1" applyFill="1" applyBorder="1" applyAlignment="1">
      <alignment vertical="center"/>
    </xf>
    <xf numFmtId="0" fontId="61" fillId="0" borderId="30" xfId="6" applyFont="1" applyFill="1" applyBorder="1" applyAlignment="1"/>
    <xf numFmtId="0" fontId="61" fillId="0" borderId="5" xfId="6" applyFont="1" applyFill="1" applyBorder="1" applyAlignment="1"/>
    <xf numFmtId="0" fontId="53" fillId="4" borderId="0" xfId="0" applyNumberFormat="1" applyFont="1" applyFill="1" applyBorder="1"/>
    <xf numFmtId="165" fontId="53" fillId="4" borderId="0" xfId="1" applyNumberFormat="1" applyFont="1" applyFill="1" applyBorder="1"/>
    <xf numFmtId="0" fontId="62" fillId="10" borderId="27" xfId="0" applyFont="1" applyFill="1" applyBorder="1" applyAlignment="1">
      <alignment vertical="center" wrapText="1"/>
    </xf>
    <xf numFmtId="0" fontId="62" fillId="10" borderId="29" xfId="0" applyFont="1" applyFill="1" applyBorder="1" applyAlignment="1">
      <alignment vertical="center" wrapText="1"/>
    </xf>
    <xf numFmtId="0" fontId="62" fillId="10" borderId="43" xfId="0" applyFont="1" applyFill="1" applyBorder="1" applyAlignment="1">
      <alignment vertical="center" wrapText="1"/>
    </xf>
    <xf numFmtId="0" fontId="51" fillId="6" borderId="27" xfId="6" applyFont="1" applyFill="1" applyBorder="1" applyAlignment="1">
      <alignment vertical="center"/>
    </xf>
    <xf numFmtId="0" fontId="51" fillId="6" borderId="29" xfId="6" applyFont="1" applyFill="1" applyBorder="1" applyAlignment="1">
      <alignment vertical="center"/>
    </xf>
    <xf numFmtId="0" fontId="51" fillId="6" borderId="43" xfId="6" applyFont="1" applyFill="1" applyBorder="1" applyAlignment="1">
      <alignment vertical="center"/>
    </xf>
    <xf numFmtId="0" fontId="60" fillId="0" borderId="27" xfId="6" applyFont="1" applyFill="1" applyBorder="1" applyAlignment="1">
      <alignment vertical="center"/>
    </xf>
    <xf numFmtId="0" fontId="60" fillId="0" borderId="29" xfId="6" applyFont="1" applyFill="1" applyBorder="1" applyAlignment="1">
      <alignment vertical="center"/>
    </xf>
    <xf numFmtId="0" fontId="60" fillId="0" borderId="43" xfId="6" applyFont="1" applyFill="1" applyBorder="1" applyAlignment="1">
      <alignment vertical="center"/>
    </xf>
    <xf numFmtId="0" fontId="67" fillId="0" borderId="27" xfId="0" applyFont="1" applyBorder="1" applyAlignment="1">
      <alignment vertical="center"/>
    </xf>
    <xf numFmtId="0" fontId="67" fillId="0" borderId="29" xfId="0" applyFont="1" applyBorder="1" applyAlignment="1">
      <alignment vertical="center"/>
    </xf>
    <xf numFmtId="0" fontId="67" fillId="0" borderId="43" xfId="0" applyFont="1" applyBorder="1" applyAlignment="1">
      <alignment vertical="center"/>
    </xf>
    <xf numFmtId="0" fontId="67" fillId="0" borderId="29" xfId="0" applyNumberFormat="1" applyFont="1" applyBorder="1" applyAlignment="1">
      <alignment vertical="center"/>
    </xf>
    <xf numFmtId="0" fontId="71" fillId="0" borderId="16" xfId="0" applyNumberFormat="1" applyFont="1" applyFill="1" applyBorder="1" applyAlignment="1">
      <alignment horizontal="center" vertical="center"/>
    </xf>
    <xf numFmtId="165" fontId="71" fillId="0" borderId="10" xfId="1" applyNumberFormat="1" applyFont="1" applyFill="1" applyBorder="1" applyAlignment="1">
      <alignment horizontal="center" vertical="center"/>
    </xf>
    <xf numFmtId="0" fontId="6" fillId="0" borderId="68" xfId="6" applyFont="1" applyBorder="1" applyAlignment="1">
      <alignment vertical="top" wrapText="1"/>
    </xf>
    <xf numFmtId="0" fontId="6" fillId="0" borderId="36" xfId="6" applyFont="1" applyBorder="1" applyAlignment="1">
      <alignment vertical="top" wrapText="1"/>
    </xf>
    <xf numFmtId="0" fontId="45" fillId="6" borderId="68" xfId="5" applyFont="1" applyFill="1" applyBorder="1" applyAlignment="1" applyProtection="1">
      <alignment horizontal="center" vertical="center"/>
    </xf>
    <xf numFmtId="0" fontId="45" fillId="6" borderId="36" xfId="5" applyFont="1" applyFill="1" applyBorder="1" applyAlignment="1" applyProtection="1">
      <alignment horizontal="center" vertical="center"/>
    </xf>
    <xf numFmtId="0" fontId="45" fillId="6" borderId="36" xfId="5" applyFont="1" applyFill="1" applyBorder="1" applyAlignment="1">
      <alignment horizontal="center" vertical="center"/>
    </xf>
    <xf numFmtId="165" fontId="45" fillId="0" borderId="9" xfId="5" applyNumberFormat="1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 wrapText="1"/>
    </xf>
    <xf numFmtId="0" fontId="34" fillId="10" borderId="69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165" fontId="45" fillId="0" borderId="71" xfId="5" applyNumberFormat="1" applyFont="1" applyFill="1" applyBorder="1" applyAlignment="1">
      <alignment horizontal="center" vertical="center"/>
    </xf>
    <xf numFmtId="165" fontId="45" fillId="0" borderId="72" xfId="5" applyNumberFormat="1" applyFont="1" applyFill="1" applyBorder="1" applyAlignment="1">
      <alignment horizontal="center" vertical="center"/>
    </xf>
    <xf numFmtId="0" fontId="46" fillId="4" borderId="0" xfId="0" applyFont="1" applyFill="1" applyBorder="1"/>
    <xf numFmtId="0" fontId="6" fillId="0" borderId="47" xfId="6" applyFont="1" applyBorder="1" applyAlignment="1">
      <alignment vertical="top" wrapText="1"/>
    </xf>
    <xf numFmtId="0" fontId="6" fillId="4" borderId="36" xfId="6" applyFont="1" applyFill="1" applyBorder="1" applyAlignment="1">
      <alignment vertical="top" wrapText="1"/>
    </xf>
    <xf numFmtId="0" fontId="68" fillId="4" borderId="37" xfId="6" applyFont="1" applyFill="1" applyBorder="1" applyAlignment="1">
      <alignment vertical="top" wrapText="1"/>
    </xf>
    <xf numFmtId="0" fontId="34" fillId="4" borderId="0" xfId="6" applyFont="1" applyFill="1" applyBorder="1" applyAlignment="1">
      <alignment horizontal="center" vertical="center" wrapText="1"/>
    </xf>
    <xf numFmtId="0" fontId="46" fillId="0" borderId="16" xfId="0" applyNumberFormat="1" applyFont="1" applyFill="1" applyBorder="1" applyAlignment="1">
      <alignment horizontal="center" vertical="center"/>
    </xf>
    <xf numFmtId="0" fontId="46" fillId="0" borderId="10" xfId="0" applyNumberFormat="1" applyFont="1" applyFill="1" applyBorder="1" applyAlignment="1">
      <alignment horizontal="center" vertical="center"/>
    </xf>
    <xf numFmtId="165" fontId="45" fillId="0" borderId="17" xfId="1" applyNumberFormat="1" applyFont="1" applyFill="1" applyBorder="1" applyAlignment="1">
      <alignment horizontal="center" vertical="center"/>
    </xf>
    <xf numFmtId="0" fontId="46" fillId="0" borderId="0" xfId="0" applyFont="1" applyBorder="1"/>
    <xf numFmtId="0" fontId="6" fillId="0" borderId="16" xfId="6" applyFont="1" applyBorder="1" applyAlignment="1">
      <alignment vertical="top" wrapText="1"/>
    </xf>
    <xf numFmtId="0" fontId="45" fillId="6" borderId="16" xfId="5" applyFont="1" applyFill="1" applyBorder="1" applyAlignment="1" applyProtection="1">
      <alignment horizontal="center" vertical="center"/>
    </xf>
    <xf numFmtId="0" fontId="45" fillId="6" borderId="10" xfId="5" applyFont="1" applyFill="1" applyBorder="1" applyAlignment="1" applyProtection="1">
      <alignment horizontal="center" vertical="center"/>
    </xf>
    <xf numFmtId="0" fontId="34" fillId="10" borderId="60" xfId="0" applyFont="1" applyFill="1" applyBorder="1" applyAlignment="1">
      <alignment horizontal="center" vertical="center" wrapText="1"/>
    </xf>
    <xf numFmtId="165" fontId="45" fillId="0" borderId="70" xfId="5" applyNumberFormat="1" applyFont="1" applyFill="1" applyBorder="1" applyAlignment="1">
      <alignment horizontal="center" vertical="center"/>
    </xf>
    <xf numFmtId="0" fontId="6" fillId="0" borderId="10" xfId="6" applyFont="1" applyBorder="1" applyAlignment="1">
      <alignment vertical="top" wrapText="1"/>
    </xf>
    <xf numFmtId="0" fontId="6" fillId="4" borderId="10" xfId="6" applyFont="1" applyFill="1" applyBorder="1" applyAlignment="1">
      <alignment vertical="top" wrapText="1"/>
    </xf>
    <xf numFmtId="0" fontId="68" fillId="4" borderId="17" xfId="6" applyFont="1" applyFill="1" applyBorder="1" applyAlignment="1">
      <alignment vertical="top" wrapText="1"/>
    </xf>
    <xf numFmtId="0" fontId="6" fillId="4" borderId="17" xfId="6" applyFont="1" applyFill="1" applyBorder="1" applyAlignment="1">
      <alignment vertical="top" wrapText="1"/>
    </xf>
    <xf numFmtId="0" fontId="68" fillId="4" borderId="17" xfId="3" applyFont="1" applyFill="1" applyBorder="1" applyAlignment="1">
      <alignment wrapText="1"/>
    </xf>
    <xf numFmtId="0" fontId="72" fillId="0" borderId="10" xfId="6" applyFont="1" applyBorder="1" applyAlignment="1">
      <alignment vertical="top" wrapText="1"/>
    </xf>
    <xf numFmtId="0" fontId="6" fillId="0" borderId="16" xfId="6" applyFont="1" applyFill="1" applyBorder="1" applyAlignment="1">
      <alignment vertical="top" wrapText="1"/>
    </xf>
    <xf numFmtId="0" fontId="6" fillId="4" borderId="10" xfId="6" applyFont="1" applyFill="1" applyBorder="1" applyAlignment="1">
      <alignment wrapText="1"/>
    </xf>
    <xf numFmtId="0" fontId="68" fillId="4" borderId="17" xfId="6" applyFont="1" applyFill="1" applyBorder="1" applyAlignment="1">
      <alignment wrapText="1"/>
    </xf>
    <xf numFmtId="0" fontId="73" fillId="0" borderId="10" xfId="6" applyFont="1" applyBorder="1" applyAlignment="1">
      <alignment vertical="top" wrapText="1"/>
    </xf>
    <xf numFmtId="0" fontId="73" fillId="4" borderId="10" xfId="6" applyFont="1" applyFill="1" applyBorder="1" applyAlignment="1">
      <alignment vertical="top" wrapText="1"/>
    </xf>
    <xf numFmtId="0" fontId="74" fillId="4" borderId="17" xfId="6" applyFont="1" applyFill="1" applyBorder="1" applyAlignment="1">
      <alignment vertical="top" wrapText="1"/>
    </xf>
    <xf numFmtId="0" fontId="34" fillId="10" borderId="6" xfId="0" applyFont="1" applyFill="1" applyBorder="1" applyAlignment="1">
      <alignment horizontal="center" vertical="center" wrapText="1"/>
    </xf>
    <xf numFmtId="165" fontId="45" fillId="0" borderId="77" xfId="5" applyNumberFormat="1" applyFont="1" applyFill="1" applyBorder="1" applyAlignment="1">
      <alignment horizontal="center" vertical="center"/>
    </xf>
    <xf numFmtId="0" fontId="46" fillId="0" borderId="34" xfId="0" applyNumberFormat="1" applyFont="1" applyFill="1" applyBorder="1" applyAlignment="1">
      <alignment horizontal="center" vertical="center"/>
    </xf>
    <xf numFmtId="0" fontId="46" fillId="0" borderId="25" xfId="0" applyNumberFormat="1" applyFont="1" applyFill="1" applyBorder="1" applyAlignment="1">
      <alignment horizontal="center" vertical="center"/>
    </xf>
    <xf numFmtId="165" fontId="45" fillId="0" borderId="35" xfId="1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 wrapText="1"/>
    </xf>
    <xf numFmtId="0" fontId="46" fillId="4" borderId="0" xfId="9" applyNumberFormat="1" applyFont="1" applyFill="1" applyBorder="1" applyAlignment="1">
      <alignment horizontal="center" vertical="center"/>
    </xf>
    <xf numFmtId="165" fontId="45" fillId="4" borderId="0" xfId="1" applyNumberFormat="1" applyFont="1" applyFill="1" applyBorder="1" applyAlignment="1">
      <alignment horizontal="center" vertical="center"/>
    </xf>
    <xf numFmtId="0" fontId="75" fillId="4" borderId="0" xfId="0" applyNumberFormat="1" applyFont="1" applyFill="1" applyBorder="1"/>
    <xf numFmtId="165" fontId="46" fillId="4" borderId="0" xfId="1" applyNumberFormat="1" applyFont="1" applyFill="1" applyBorder="1"/>
    <xf numFmtId="0" fontId="46" fillId="4" borderId="0" xfId="0" applyNumberFormat="1" applyFont="1" applyFill="1" applyBorder="1"/>
    <xf numFmtId="0" fontId="45" fillId="6" borderId="34" xfId="5" applyFont="1" applyFill="1" applyBorder="1" applyAlignment="1" applyProtection="1">
      <alignment horizontal="center" vertical="center"/>
    </xf>
    <xf numFmtId="0" fontId="45" fillId="6" borderId="25" xfId="5" applyFont="1" applyFill="1" applyBorder="1" applyAlignment="1" applyProtection="1">
      <alignment horizontal="center" vertical="center"/>
    </xf>
    <xf numFmtId="0" fontId="45" fillId="6" borderId="78" xfId="5" applyFont="1" applyFill="1" applyBorder="1" applyAlignment="1">
      <alignment horizontal="center" vertical="center"/>
    </xf>
    <xf numFmtId="165" fontId="67" fillId="0" borderId="29" xfId="1" applyNumberFormat="1" applyFont="1" applyBorder="1" applyAlignment="1">
      <alignment vertical="center"/>
    </xf>
    <xf numFmtId="0" fontId="46" fillId="0" borderId="16" xfId="0" applyFont="1" applyFill="1" applyBorder="1" applyAlignment="1">
      <alignment horizontal="center" vertical="center"/>
    </xf>
    <xf numFmtId="166" fontId="46" fillId="0" borderId="4" xfId="9" applyNumberFormat="1" applyFont="1" applyFill="1" applyBorder="1" applyAlignment="1">
      <alignment horizontal="center" vertical="center"/>
    </xf>
    <xf numFmtId="0" fontId="46" fillId="0" borderId="16" xfId="9" applyNumberFormat="1" applyFont="1" applyFill="1" applyBorder="1" applyAlignment="1">
      <alignment horizontal="center" vertical="center"/>
    </xf>
    <xf numFmtId="0" fontId="46" fillId="0" borderId="10" xfId="9" applyNumberFormat="1" applyFont="1" applyFill="1" applyBorder="1" applyAlignment="1">
      <alignment horizontal="center" vertical="center"/>
    </xf>
    <xf numFmtId="0" fontId="46" fillId="0" borderId="18" xfId="9" applyNumberFormat="1" applyFont="1" applyFill="1" applyBorder="1" applyAlignment="1">
      <alignment horizontal="center" vertical="center"/>
    </xf>
    <xf numFmtId="0" fontId="46" fillId="0" borderId="20" xfId="9" applyNumberFormat="1" applyFont="1" applyFill="1" applyBorder="1" applyAlignment="1">
      <alignment horizontal="center" vertical="center"/>
    </xf>
    <xf numFmtId="165" fontId="45" fillId="0" borderId="75" xfId="1" applyNumberFormat="1" applyFont="1" applyFill="1" applyBorder="1" applyAlignment="1">
      <alignment horizontal="center" vertical="center"/>
    </xf>
    <xf numFmtId="0" fontId="76" fillId="4" borderId="0" xfId="6" applyFont="1" applyFill="1" applyBorder="1" applyAlignment="1">
      <alignment horizontal="center" vertical="center" wrapText="1"/>
    </xf>
    <xf numFmtId="0" fontId="46" fillId="0" borderId="18" xfId="0" applyNumberFormat="1" applyFont="1" applyFill="1" applyBorder="1" applyAlignment="1">
      <alignment horizontal="center" vertical="center"/>
    </xf>
    <xf numFmtId="0" fontId="46" fillId="0" borderId="20" xfId="0" applyNumberFormat="1" applyFont="1" applyFill="1" applyBorder="1" applyAlignment="1">
      <alignment horizontal="center" vertical="center"/>
    </xf>
    <xf numFmtId="0" fontId="52" fillId="4" borderId="49" xfId="6" applyFont="1" applyFill="1" applyBorder="1" applyAlignment="1">
      <alignment vertical="center" wrapText="1"/>
    </xf>
    <xf numFmtId="0" fontId="52" fillId="4" borderId="3" xfId="6" applyFont="1" applyFill="1" applyBorder="1" applyAlignment="1">
      <alignment horizontal="center" vertical="center" wrapText="1"/>
    </xf>
    <xf numFmtId="0" fontId="52" fillId="4" borderId="0" xfId="6" applyNumberFormat="1" applyFont="1" applyFill="1" applyBorder="1" applyAlignment="1">
      <alignment horizontal="center" vertical="center" wrapText="1"/>
    </xf>
    <xf numFmtId="165" fontId="52" fillId="4" borderId="0" xfId="1" applyNumberFormat="1" applyFont="1" applyFill="1" applyBorder="1" applyAlignment="1">
      <alignment horizontal="center" vertical="center" wrapText="1"/>
    </xf>
    <xf numFmtId="166" fontId="46" fillId="0" borderId="4" xfId="0" applyNumberFormat="1" applyFont="1" applyFill="1" applyBorder="1" applyAlignment="1">
      <alignment horizontal="center" vertical="center"/>
    </xf>
    <xf numFmtId="0" fontId="53" fillId="0" borderId="0" xfId="0" applyNumberFormat="1" applyFont="1" applyBorder="1"/>
    <xf numFmtId="165" fontId="53" fillId="0" borderId="0" xfId="1" applyNumberFormat="1" applyFont="1" applyBorder="1"/>
    <xf numFmtId="0" fontId="53" fillId="14" borderId="0" xfId="0" applyFont="1" applyFill="1" applyBorder="1"/>
    <xf numFmtId="0" fontId="34" fillId="10" borderId="8" xfId="0" applyFont="1" applyFill="1" applyBorder="1" applyAlignment="1">
      <alignment horizontal="center" vertical="center" wrapText="1"/>
    </xf>
    <xf numFmtId="165" fontId="45" fillId="0" borderId="81" xfId="5" applyNumberFormat="1" applyFont="1" applyFill="1" applyBorder="1" applyAlignment="1">
      <alignment horizontal="center" vertical="center"/>
    </xf>
    <xf numFmtId="165" fontId="45" fillId="0" borderId="82" xfId="5" applyNumberFormat="1" applyFont="1" applyFill="1" applyBorder="1" applyAlignment="1">
      <alignment horizontal="center" vertical="center"/>
    </xf>
    <xf numFmtId="165" fontId="45" fillId="0" borderId="83" xfId="5" applyNumberFormat="1" applyFont="1" applyFill="1" applyBorder="1" applyAlignment="1">
      <alignment horizontal="center" vertical="center"/>
    </xf>
    <xf numFmtId="166" fontId="46" fillId="4" borderId="0" xfId="0" applyNumberFormat="1" applyFont="1" applyFill="1" applyBorder="1" applyAlignment="1">
      <alignment horizontal="center" vertical="center"/>
    </xf>
    <xf numFmtId="165" fontId="45" fillId="4" borderId="0" xfId="5" applyNumberFormat="1" applyFont="1" applyFill="1" applyBorder="1" applyAlignment="1">
      <alignment horizontal="center" vertical="center"/>
    </xf>
    <xf numFmtId="0" fontId="67" fillId="0" borderId="29" xfId="0" applyNumberFormat="1" applyFont="1" applyFill="1" applyBorder="1" applyAlignment="1">
      <alignment horizontal="centerContinuous" vertical="center"/>
    </xf>
    <xf numFmtId="0" fontId="71" fillId="0" borderId="16" xfId="0" applyNumberFormat="1" applyFont="1" applyFill="1" applyBorder="1" applyAlignment="1">
      <alignment horizontal="centerContinuous" vertical="center"/>
    </xf>
    <xf numFmtId="0" fontId="46" fillId="4" borderId="0" xfId="0" applyNumberFormat="1" applyFont="1" applyFill="1" applyBorder="1" applyAlignment="1">
      <alignment horizontal="center" vertical="center"/>
    </xf>
    <xf numFmtId="0" fontId="77" fillId="0" borderId="0" xfId="0" applyFont="1"/>
    <xf numFmtId="0" fontId="49" fillId="0" borderId="0" xfId="0" applyFont="1" applyBorder="1" applyAlignment="1">
      <alignment horizontal="left" vertical="center" wrapText="1"/>
    </xf>
    <xf numFmtId="165" fontId="57" fillId="3" borderId="0" xfId="1" applyNumberFormat="1" applyFont="1" applyFill="1" applyBorder="1" applyAlignment="1">
      <alignment horizontal="center" vertical="center"/>
    </xf>
    <xf numFmtId="165" fontId="58" fillId="0" borderId="0" xfId="1" applyNumberFormat="1" applyFont="1" applyFill="1" applyBorder="1" applyAlignment="1">
      <alignment horizontal="center" vertical="center"/>
    </xf>
    <xf numFmtId="0" fontId="58" fillId="0" borderId="0" xfId="1" applyNumberFormat="1" applyFont="1" applyFill="1" applyBorder="1" applyAlignment="1">
      <alignment horizontal="center" vertical="center"/>
    </xf>
    <xf numFmtId="10" fontId="53" fillId="0" borderId="0" xfId="0" applyNumberFormat="1" applyFont="1" applyAlignment="1">
      <alignment horizontal="center"/>
    </xf>
    <xf numFmtId="166" fontId="5" fillId="19" borderId="42" xfId="9" applyNumberFormat="1" applyFont="1" applyFill="1" applyBorder="1" applyAlignment="1">
      <alignment horizontal="center"/>
    </xf>
    <xf numFmtId="165" fontId="5" fillId="3" borderId="39" xfId="1" applyNumberFormat="1" applyFont="1" applyFill="1" applyBorder="1" applyAlignment="1">
      <alignment horizontal="center"/>
    </xf>
    <xf numFmtId="166" fontId="5" fillId="3" borderId="11" xfId="9" applyNumberFormat="1" applyFont="1" applyFill="1" applyBorder="1" applyAlignment="1">
      <alignment horizontal="center"/>
    </xf>
    <xf numFmtId="166" fontId="5" fillId="19" borderId="11" xfId="9" applyNumberFormat="1" applyFont="1" applyFill="1" applyBorder="1" applyAlignment="1">
      <alignment horizontal="center"/>
    </xf>
    <xf numFmtId="0" fontId="52" fillId="20" borderId="0" xfId="0" applyFont="1" applyFill="1" applyAlignment="1">
      <alignment horizontal="center" vertical="center"/>
    </xf>
    <xf numFmtId="0" fontId="53" fillId="4" borderId="0" xfId="0" applyFont="1" applyFill="1" applyBorder="1" applyAlignment="1">
      <alignment horizontal="center"/>
    </xf>
    <xf numFmtId="0" fontId="53" fillId="4" borderId="0" xfId="0" applyFont="1" applyFill="1" applyAlignment="1">
      <alignment horizontal="center"/>
    </xf>
    <xf numFmtId="0" fontId="48" fillId="0" borderId="1" xfId="6" applyFont="1" applyFill="1" applyBorder="1" applyAlignment="1">
      <alignment horizontal="left" vertical="center" wrapText="1"/>
    </xf>
    <xf numFmtId="0" fontId="48" fillId="0" borderId="3" xfId="6" applyFont="1" applyFill="1" applyBorder="1" applyAlignment="1">
      <alignment horizontal="left" vertical="center" wrapText="1"/>
    </xf>
    <xf numFmtId="0" fontId="48" fillId="0" borderId="2" xfId="6" applyFont="1" applyFill="1" applyBorder="1" applyAlignment="1">
      <alignment horizontal="left" vertical="center" wrapText="1"/>
    </xf>
    <xf numFmtId="0" fontId="53" fillId="0" borderId="27" xfId="0" applyFont="1" applyBorder="1" applyAlignment="1">
      <alignment horizontal="left"/>
    </xf>
    <xf numFmtId="0" fontId="53" fillId="0" borderId="29" xfId="0" applyFont="1" applyBorder="1" applyAlignment="1">
      <alignment horizontal="left"/>
    </xf>
    <xf numFmtId="0" fontId="53" fillId="0" borderId="43" xfId="0" applyFont="1" applyBorder="1" applyAlignment="1">
      <alignment horizontal="left"/>
    </xf>
    <xf numFmtId="0" fontId="24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40" fillId="10" borderId="49" xfId="6" applyFont="1" applyFill="1" applyBorder="1" applyAlignment="1">
      <alignment horizontal="center" vertical="center" wrapText="1"/>
    </xf>
    <xf numFmtId="0" fontId="40" fillId="10" borderId="0" xfId="6" applyFont="1" applyFill="1" applyBorder="1" applyAlignment="1">
      <alignment horizontal="center" vertical="center" wrapText="1"/>
    </xf>
    <xf numFmtId="0" fontId="61" fillId="10" borderId="51" xfId="6" applyFont="1" applyFill="1" applyBorder="1" applyAlignment="1">
      <alignment horizontal="left" wrapText="1"/>
    </xf>
    <xf numFmtId="0" fontId="61" fillId="10" borderId="14" xfId="6" applyFont="1" applyFill="1" applyBorder="1" applyAlignment="1">
      <alignment horizontal="left" wrapText="1"/>
    </xf>
    <xf numFmtId="0" fontId="66" fillId="10" borderId="20" xfId="6" applyFont="1" applyFill="1" applyBorder="1" applyAlignment="1">
      <alignment horizontal="center" vertical="center" wrapText="1"/>
    </xf>
    <xf numFmtId="0" fontId="66" fillId="10" borderId="55" xfId="6" applyFont="1" applyFill="1" applyBorder="1" applyAlignment="1">
      <alignment horizontal="center" vertical="center" wrapText="1"/>
    </xf>
    <xf numFmtId="0" fontId="61" fillId="10" borderId="1" xfId="6" applyFont="1" applyFill="1" applyBorder="1" applyAlignment="1">
      <alignment horizontal="center" vertical="center" wrapText="1"/>
    </xf>
    <xf numFmtId="0" fontId="61" fillId="10" borderId="67" xfId="6" applyFont="1" applyFill="1" applyBorder="1" applyAlignment="1">
      <alignment horizontal="center" vertical="center" wrapText="1"/>
    </xf>
    <xf numFmtId="2" fontId="61" fillId="10" borderId="3" xfId="6" applyNumberFormat="1" applyFont="1" applyFill="1" applyBorder="1" applyAlignment="1">
      <alignment horizontal="center" vertical="center" wrapText="1"/>
    </xf>
    <xf numFmtId="2" fontId="61" fillId="10" borderId="30" xfId="6" applyNumberFormat="1" applyFont="1" applyFill="1" applyBorder="1" applyAlignment="1">
      <alignment horizontal="center" vertical="center" wrapText="1"/>
    </xf>
    <xf numFmtId="0" fontId="52" fillId="10" borderId="69" xfId="6" applyFont="1" applyFill="1" applyBorder="1" applyAlignment="1">
      <alignment horizontal="center" vertical="center" wrapText="1"/>
    </xf>
    <xf numFmtId="0" fontId="52" fillId="10" borderId="6" xfId="6" applyFont="1" applyFill="1" applyBorder="1" applyAlignment="1">
      <alignment horizontal="center" vertical="center" wrapText="1"/>
    </xf>
    <xf numFmtId="0" fontId="61" fillId="10" borderId="1" xfId="6" applyNumberFormat="1" applyFont="1" applyFill="1" applyBorder="1" applyAlignment="1">
      <alignment horizontal="center" vertical="center" wrapText="1"/>
    </xf>
    <xf numFmtId="0" fontId="61" fillId="10" borderId="67" xfId="6" applyNumberFormat="1" applyFont="1" applyFill="1" applyBorder="1" applyAlignment="1">
      <alignment horizontal="center" vertical="center" wrapText="1"/>
    </xf>
    <xf numFmtId="0" fontId="61" fillId="10" borderId="3" xfId="6" applyNumberFormat="1" applyFont="1" applyFill="1" applyBorder="1" applyAlignment="1">
      <alignment horizontal="center" vertical="center" wrapText="1"/>
    </xf>
    <xf numFmtId="0" fontId="61" fillId="10" borderId="30" xfId="6" applyNumberFormat="1" applyFont="1" applyFill="1" applyBorder="1" applyAlignment="1">
      <alignment horizontal="center" vertical="center" wrapText="1"/>
    </xf>
    <xf numFmtId="165" fontId="61" fillId="10" borderId="3" xfId="1" applyNumberFormat="1" applyFont="1" applyFill="1" applyBorder="1" applyAlignment="1">
      <alignment horizontal="center" vertical="center" wrapText="1"/>
    </xf>
    <xf numFmtId="165" fontId="61" fillId="10" borderId="30" xfId="1" applyNumberFormat="1" applyFont="1" applyFill="1" applyBorder="1" applyAlignment="1">
      <alignment horizontal="center" vertical="center" wrapText="1"/>
    </xf>
    <xf numFmtId="0" fontId="61" fillId="10" borderId="2" xfId="6" applyFont="1" applyFill="1" applyBorder="1" applyAlignment="1">
      <alignment horizontal="center" vertical="center" wrapText="1"/>
    </xf>
    <xf numFmtId="0" fontId="61" fillId="10" borderId="5" xfId="6" applyFont="1" applyFill="1" applyBorder="1" applyAlignment="1">
      <alignment horizontal="center" vertical="center" wrapText="1"/>
    </xf>
    <xf numFmtId="0" fontId="61" fillId="10" borderId="3" xfId="6" applyFont="1" applyFill="1" applyBorder="1" applyAlignment="1">
      <alignment horizontal="center" vertical="center" wrapText="1"/>
    </xf>
    <xf numFmtId="0" fontId="61" fillId="10" borderId="30" xfId="6" applyFont="1" applyFill="1" applyBorder="1" applyAlignment="1">
      <alignment horizontal="center" vertical="center" wrapText="1"/>
    </xf>
    <xf numFmtId="0" fontId="66" fillId="10" borderId="1" xfId="6" applyFont="1" applyFill="1" applyBorder="1" applyAlignment="1">
      <alignment vertical="center" wrapText="1"/>
    </xf>
    <xf numFmtId="0" fontId="70" fillId="0" borderId="3" xfId="0" applyFont="1" applyBorder="1" applyAlignment="1">
      <alignment vertical="center" wrapText="1"/>
    </xf>
    <xf numFmtId="0" fontId="2" fillId="10" borderId="55" xfId="6" applyFont="1" applyFill="1" applyBorder="1" applyAlignment="1">
      <alignment horizontal="center" vertical="center" wrapText="1"/>
    </xf>
    <xf numFmtId="0" fontId="2" fillId="10" borderId="36" xfId="6" applyFont="1" applyFill="1" applyBorder="1" applyAlignment="1">
      <alignment horizontal="center" vertical="center" wrapText="1"/>
    </xf>
    <xf numFmtId="0" fontId="14" fillId="7" borderId="11" xfId="6" applyFont="1" applyFill="1" applyBorder="1" applyAlignment="1">
      <alignment wrapText="1"/>
    </xf>
    <xf numFmtId="0" fontId="13" fillId="0" borderId="53" xfId="6" applyFont="1" applyBorder="1" applyAlignment="1">
      <alignment wrapText="1"/>
    </xf>
    <xf numFmtId="0" fontId="24" fillId="10" borderId="21" xfId="6" applyFont="1" applyFill="1" applyBorder="1" applyAlignment="1">
      <alignment horizontal="center" vertical="center" wrapText="1"/>
    </xf>
    <xf numFmtId="0" fontId="24" fillId="10" borderId="63" xfId="6" applyFont="1" applyFill="1" applyBorder="1" applyAlignment="1">
      <alignment horizontal="center" vertical="center" wrapText="1"/>
    </xf>
    <xf numFmtId="0" fontId="24" fillId="10" borderId="19" xfId="6" applyFont="1" applyFill="1" applyBorder="1" applyAlignment="1">
      <alignment horizontal="center" vertical="center" wrapText="1"/>
    </xf>
    <xf numFmtId="0" fontId="2" fillId="10" borderId="20" xfId="6" applyFont="1" applyFill="1" applyBorder="1" applyAlignment="1">
      <alignment horizontal="center" vertical="center" wrapText="1"/>
    </xf>
    <xf numFmtId="0" fontId="4" fillId="10" borderId="55" xfId="6" applyFont="1" applyFill="1" applyBorder="1" applyAlignment="1">
      <alignment horizontal="center" vertical="center" wrapText="1"/>
    </xf>
    <xf numFmtId="0" fontId="4" fillId="10" borderId="36" xfId="6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0" fillId="12" borderId="54" xfId="0" applyFill="1" applyBorder="1" applyAlignment="1">
      <alignment horizontal="center" vertical="center" wrapText="1"/>
    </xf>
    <xf numFmtId="0" fontId="14" fillId="7" borderId="53" xfId="6" applyFont="1" applyFill="1" applyBorder="1" applyAlignment="1">
      <alignment wrapText="1"/>
    </xf>
    <xf numFmtId="0" fontId="3" fillId="12" borderId="51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 vertical="center" wrapText="1"/>
    </xf>
    <xf numFmtId="0" fontId="2" fillId="10" borderId="3" xfId="6" applyFont="1" applyFill="1" applyBorder="1" applyAlignment="1">
      <alignment horizontal="center" vertical="center" wrapText="1"/>
    </xf>
    <xf numFmtId="0" fontId="2" fillId="10" borderId="30" xfId="6" applyFont="1" applyFill="1" applyBorder="1" applyAlignment="1">
      <alignment horizontal="center" vertical="center" wrapText="1"/>
    </xf>
    <xf numFmtId="0" fontId="2" fillId="10" borderId="2" xfId="6" applyFont="1" applyFill="1" applyBorder="1" applyAlignment="1">
      <alignment horizontal="center" vertical="center" wrapText="1"/>
    </xf>
    <xf numFmtId="0" fontId="2" fillId="10" borderId="5" xfId="6" applyFont="1" applyFill="1" applyBorder="1" applyAlignment="1">
      <alignment horizontal="center" vertical="center" wrapText="1"/>
    </xf>
    <xf numFmtId="0" fontId="24" fillId="10" borderId="30" xfId="0" applyFont="1" applyFill="1" applyBorder="1" applyAlignment="1">
      <alignment horizontal="center" vertical="center"/>
    </xf>
    <xf numFmtId="0" fontId="2" fillId="10" borderId="1" xfId="6" applyFont="1" applyFill="1" applyBorder="1" applyAlignment="1">
      <alignment horizontal="center" vertical="center" wrapText="1"/>
    </xf>
    <xf numFmtId="0" fontId="2" fillId="10" borderId="67" xfId="6" applyFont="1" applyFill="1" applyBorder="1" applyAlignment="1">
      <alignment horizontal="center" vertical="center" wrapText="1"/>
    </xf>
  </cellXfs>
  <cellStyles count="14">
    <cellStyle name="Comma" xfId="9" builtinId="3"/>
    <cellStyle name="Comma 2" xfId="12"/>
    <cellStyle name="Excel Built-in Normal" xfId="4"/>
    <cellStyle name="Normal" xfId="0" builtinId="0"/>
    <cellStyle name="Normal 16" xfId="7"/>
    <cellStyle name="Normal 2" xfId="3"/>
    <cellStyle name="Normal 2 2" xfId="11"/>
    <cellStyle name="Normal 3" xfId="6"/>
    <cellStyle name="Normal 3 2" xfId="8"/>
    <cellStyle name="Normal 4" xfId="10"/>
    <cellStyle name="Normal 4 2" xfId="13"/>
    <cellStyle name="Normal_Alternative PI" xfId="5"/>
    <cellStyle name="Percent" xfId="1" builtinId="5"/>
    <cellStyle name="Percent 2" xfId="2"/>
  </cellStyles>
  <dxfs count="2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E4E4E4"/>
      <color rgb="FFCCFFCC"/>
      <color rgb="FFFFFFCC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125003\AppData\Local\Microsoft\Windows\Temporary%20Internet%20Files\Content.Outlook\2G5C53P7\QA%20PI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istrations and Timeliness"/>
      <sheetName val="Ascertainment stability"/>
      <sheetName val="Site totals check"/>
      <sheetName val="Ascertainment DCO"/>
      <sheetName val="DCO totals check"/>
      <sheetName val="% zero survival"/>
      <sheetName val="% zero sur totals check"/>
      <sheetName val="% micro"/>
      <sheetName val="% mirco totals check"/>
      <sheetName val="% ns morph"/>
      <sheetName val="NS morph totals check"/>
      <sheetName val="MI ratio"/>
      <sheetName val="MI totals check"/>
      <sheetName val="Completeness"/>
      <sheetName val="All trt"/>
      <sheetName val="Trt Surgery"/>
      <sheetName val="Surgery totals check"/>
      <sheetName val="Trt XRT"/>
      <sheetName val="XRT totals check "/>
      <sheetName val="Trt Tel"/>
      <sheetName val="Tel totals check "/>
      <sheetName val="Trt Chemo"/>
      <sheetName val="Chemo totals check"/>
      <sheetName val="Trt Misc"/>
      <sheetName val="Trt Ql"/>
      <sheetName val="Screen Ql"/>
      <sheetName val="Stage grade Eng"/>
      <sheetName val="Stage grade Scot"/>
      <sheetName val="Stage grade Wales"/>
      <sheetName val="Stage grade NI"/>
      <sheetName val="Stage grade Eire"/>
      <sheetName val="Stage"/>
      <sheetName val="Grade"/>
      <sheetName val="my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E3">
            <v>134665</v>
          </cell>
          <cell r="F3">
            <v>16011</v>
          </cell>
          <cell r="G3">
            <v>8694</v>
          </cell>
          <cell r="H3">
            <v>4255</v>
          </cell>
          <cell r="I3">
            <v>8940</v>
          </cell>
          <cell r="J3">
            <v>172565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tabSelected="1" workbookViewId="0">
      <selection activeCell="K8" sqref="K8"/>
    </sheetView>
  </sheetViews>
  <sheetFormatPr defaultRowHeight="15"/>
  <cols>
    <col min="1" max="1" width="54.5703125" style="478" customWidth="1"/>
    <col min="2" max="2" width="15.28515625" style="478" customWidth="1"/>
    <col min="3" max="8" width="11.28515625" style="478" customWidth="1"/>
  </cols>
  <sheetData>
    <row r="1" spans="1:8" ht="31.5" customHeight="1">
      <c r="A1" s="753" t="s">
        <v>432</v>
      </c>
      <c r="B1" s="753"/>
      <c r="C1" s="753"/>
      <c r="D1" s="753"/>
      <c r="E1" s="753"/>
      <c r="F1" s="753"/>
      <c r="G1" s="753"/>
      <c r="H1" s="753"/>
    </row>
    <row r="2" spans="1:8" ht="7.5" customHeight="1" thickBot="1">
      <c r="A2" s="755"/>
      <c r="B2" s="755"/>
      <c r="C2" s="755"/>
      <c r="D2" s="755"/>
      <c r="E2" s="755"/>
      <c r="F2" s="755"/>
      <c r="G2" s="755"/>
      <c r="H2" s="755"/>
    </row>
    <row r="3" spans="1:8" ht="16.5" thickBot="1">
      <c r="A3" s="456"/>
      <c r="B3" s="756" t="s">
        <v>348</v>
      </c>
      <c r="C3" s="757"/>
      <c r="D3" s="757"/>
      <c r="E3" s="757"/>
      <c r="F3" s="757"/>
      <c r="G3" s="757"/>
      <c r="H3" s="758"/>
    </row>
    <row r="4" spans="1:8" ht="15.75" thickBot="1">
      <c r="A4" s="457"/>
      <c r="B4" s="759" t="s">
        <v>1223</v>
      </c>
      <c r="C4" s="760"/>
      <c r="D4" s="760"/>
      <c r="E4" s="760"/>
      <c r="F4" s="760"/>
      <c r="G4" s="760"/>
      <c r="H4" s="761"/>
    </row>
    <row r="5" spans="1:8" ht="15.75" thickBot="1">
      <c r="A5" s="458"/>
      <c r="B5" s="759" t="s">
        <v>1175</v>
      </c>
      <c r="C5" s="760"/>
      <c r="D5" s="760"/>
      <c r="E5" s="760"/>
      <c r="F5" s="760"/>
      <c r="G5" s="760"/>
      <c r="H5" s="761"/>
    </row>
    <row r="6" spans="1:8" ht="7.5" customHeight="1" thickBot="1">
      <c r="A6" s="754"/>
      <c r="B6" s="754"/>
      <c r="C6" s="754"/>
      <c r="D6" s="754"/>
      <c r="E6" s="754"/>
      <c r="F6" s="754"/>
      <c r="G6" s="754"/>
      <c r="H6" s="754"/>
    </row>
    <row r="7" spans="1:8" ht="49.5" customHeight="1">
      <c r="A7" s="459" t="s">
        <v>1182</v>
      </c>
      <c r="B7" s="460" t="s">
        <v>1180</v>
      </c>
      <c r="C7" s="460" t="s">
        <v>1181</v>
      </c>
      <c r="D7" s="461" t="s">
        <v>1</v>
      </c>
      <c r="E7" s="461" t="s">
        <v>2</v>
      </c>
      <c r="F7" s="461" t="s">
        <v>3</v>
      </c>
      <c r="G7" s="461" t="s">
        <v>4</v>
      </c>
      <c r="H7" s="461" t="s">
        <v>5</v>
      </c>
    </row>
    <row r="8" spans="1:8" ht="28.5">
      <c r="A8" s="462" t="s">
        <v>1203</v>
      </c>
      <c r="B8" s="463">
        <v>9.7334069574820017E-3</v>
      </c>
      <c r="C8" s="463">
        <v>3.5250610669065956E-3</v>
      </c>
      <c r="D8" s="464">
        <v>1.3379112773725027E-2</v>
      </c>
      <c r="E8" s="464">
        <v>-1.9488797859889689E-2</v>
      </c>
      <c r="F8" s="464">
        <v>-1.669541221110734E-2</v>
      </c>
      <c r="G8" s="464">
        <v>1.6100702576112343E-2</v>
      </c>
      <c r="H8" s="464">
        <v>2.4329700055692637E-2</v>
      </c>
    </row>
    <row r="9" spans="1:8" ht="41.25">
      <c r="A9" s="465" t="s">
        <v>1204</v>
      </c>
      <c r="B9" s="463">
        <v>1.3472380573831365E-2</v>
      </c>
      <c r="C9" s="463">
        <v>2.2628312596226264E-2</v>
      </c>
      <c r="D9" s="464">
        <v>1.0111823696752011E-2</v>
      </c>
      <c r="E9" s="464">
        <v>2.461576522250054E-2</v>
      </c>
      <c r="F9" s="464">
        <v>2.5908563939714704E-2</v>
      </c>
      <c r="G9" s="464">
        <v>2.530541012216405E-2</v>
      </c>
      <c r="H9" s="464">
        <v>2.7199999999999998E-2</v>
      </c>
    </row>
    <row r="10" spans="1:8" ht="41.25">
      <c r="A10" s="466" t="s">
        <v>1205</v>
      </c>
      <c r="B10" s="467">
        <v>0.76823794374271581</v>
      </c>
      <c r="C10" s="468">
        <v>0.69356312880189197</v>
      </c>
      <c r="D10" s="469">
        <v>0.80406642019675367</v>
      </c>
      <c r="E10" s="470">
        <v>0.60789078236403749</v>
      </c>
      <c r="F10" s="470">
        <v>0.65081035571458645</v>
      </c>
      <c r="G10" s="469">
        <v>0.82400605012964567</v>
      </c>
      <c r="H10" s="470">
        <v>0.58104203560443657</v>
      </c>
    </row>
    <row r="11" spans="1:8" ht="41.25">
      <c r="A11" s="465" t="s">
        <v>1206</v>
      </c>
      <c r="B11" s="471">
        <v>0.98221305379538892</v>
      </c>
      <c r="C11" s="471">
        <v>0.97097709743735661</v>
      </c>
      <c r="D11" s="464">
        <v>0.98926222376312212</v>
      </c>
      <c r="E11" s="464">
        <v>0.95977075806503187</v>
      </c>
      <c r="F11" s="470">
        <v>0.90993343506630175</v>
      </c>
      <c r="G11" s="464">
        <v>0.99983022595382143</v>
      </c>
      <c r="H11" s="464">
        <v>0.99608884433850642</v>
      </c>
    </row>
    <row r="12" spans="1:8" ht="41.25">
      <c r="A12" s="465" t="s">
        <v>1207</v>
      </c>
      <c r="B12" s="463">
        <v>0.97179654770529489</v>
      </c>
      <c r="C12" s="463">
        <v>0.96425248681580733</v>
      </c>
      <c r="D12" s="472">
        <v>0.97456681634880038</v>
      </c>
      <c r="E12" s="472">
        <v>0.9637273395786039</v>
      </c>
      <c r="F12" s="472">
        <v>0.94259103346663853</v>
      </c>
      <c r="G12" s="472">
        <v>0.96807476231633549</v>
      </c>
      <c r="H12" s="472">
        <v>0.97230248236865824</v>
      </c>
    </row>
    <row r="13" spans="1:8" ht="41.25">
      <c r="A13" s="465" t="s">
        <v>1208</v>
      </c>
      <c r="B13" s="463">
        <v>0.97368517760208317</v>
      </c>
      <c r="C13" s="463">
        <v>0.96147279906701955</v>
      </c>
      <c r="D13" s="464">
        <v>0.9791111748213982</v>
      </c>
      <c r="E13" s="470">
        <v>0.93244236979249928</v>
      </c>
      <c r="F13" s="464">
        <v>0.98263523468743419</v>
      </c>
      <c r="G13" s="464">
        <v>0.9551642178046672</v>
      </c>
      <c r="H13" s="464">
        <v>0.95801099822909874</v>
      </c>
    </row>
    <row r="14" spans="1:8" ht="28.5">
      <c r="A14" s="465" t="s">
        <v>1209</v>
      </c>
      <c r="B14" s="473">
        <v>7.205405235140328E-3</v>
      </c>
      <c r="C14" s="473">
        <v>8.5593029350738269E-3</v>
      </c>
      <c r="D14" s="469">
        <v>6.7873680280295633E-3</v>
      </c>
      <c r="E14" s="469">
        <v>3.7087956006010806E-3</v>
      </c>
      <c r="F14" s="469">
        <v>1.71542833087771E-2</v>
      </c>
      <c r="G14" s="469">
        <v>4.7536732929991353E-3</v>
      </c>
      <c r="H14" s="469">
        <v>1.0392394444962252E-2</v>
      </c>
    </row>
    <row r="15" spans="1:8" ht="41.25">
      <c r="A15" s="465" t="s">
        <v>1210</v>
      </c>
      <c r="B15" s="463">
        <v>1.4332062872082401E-2</v>
      </c>
      <c r="C15" s="463">
        <v>1.3329524898025625E-2</v>
      </c>
      <c r="D15" s="464">
        <v>1.466484870103244E-2</v>
      </c>
      <c r="E15" s="464">
        <v>7.6733702081401671E-3</v>
      </c>
      <c r="F15" s="470">
        <v>2.1732266891180803E-2</v>
      </c>
      <c r="G15" s="464">
        <v>6.2662057044079516E-3</v>
      </c>
      <c r="H15" s="464">
        <v>1.6310932985366764E-2</v>
      </c>
    </row>
    <row r="16" spans="1:8" ht="28.5">
      <c r="A16" s="465" t="s">
        <v>1211</v>
      </c>
      <c r="B16" s="463">
        <v>0.8543431925326278</v>
      </c>
      <c r="C16" s="463">
        <v>0.85763244010466821</v>
      </c>
      <c r="D16" s="464">
        <v>0.85361153985911875</v>
      </c>
      <c r="E16" s="464">
        <v>0.84218435271925052</v>
      </c>
      <c r="F16" s="464">
        <v>0.80404125447274255</v>
      </c>
      <c r="G16" s="464">
        <v>0.86689714779602423</v>
      </c>
      <c r="H16" s="464">
        <v>0.92142790567620469</v>
      </c>
    </row>
    <row r="17" spans="1:8" ht="41.25">
      <c r="A17" s="465" t="s">
        <v>1212</v>
      </c>
      <c r="B17" s="463">
        <v>2.0238175706815291E-2</v>
      </c>
      <c r="C17" s="463">
        <v>3.6520524327274539E-2</v>
      </c>
      <c r="D17" s="464">
        <v>1.5016187801934726E-2</v>
      </c>
      <c r="E17" s="464">
        <v>1.4615997874036673E-2</v>
      </c>
      <c r="F17" s="470">
        <v>0.11014397905759163</v>
      </c>
      <c r="G17" s="464">
        <v>1.4705882352941176E-2</v>
      </c>
      <c r="H17" s="464">
        <v>2.81205745498685E-2</v>
      </c>
    </row>
    <row r="18" spans="1:8" ht="28.5">
      <c r="A18" s="466" t="s">
        <v>1213</v>
      </c>
      <c r="B18" s="463">
        <v>0.58901913662194283</v>
      </c>
      <c r="C18" s="463">
        <v>0.55069067563201701</v>
      </c>
      <c r="D18" s="464">
        <v>0.6032223329744073</v>
      </c>
      <c r="E18" s="464">
        <v>0.58483490640988978</v>
      </c>
      <c r="F18" s="470">
        <v>0.40286255525152598</v>
      </c>
      <c r="G18" s="464">
        <v>0.61019878997407084</v>
      </c>
      <c r="H18" s="464">
        <v>0.55233479355019111</v>
      </c>
    </row>
    <row r="19" spans="1:8" ht="28.5">
      <c r="A19" s="465" t="s">
        <v>1214</v>
      </c>
      <c r="B19" s="463">
        <v>0.83304984197981957</v>
      </c>
      <c r="C19" s="463">
        <v>0.7401735860249854</v>
      </c>
      <c r="D19" s="464">
        <v>0.87450369871553391</v>
      </c>
      <c r="E19" s="464">
        <v>0.69824471656488796</v>
      </c>
      <c r="F19" s="470">
        <v>0.57340559882130082</v>
      </c>
      <c r="G19" s="464">
        <v>0.90633102852203973</v>
      </c>
      <c r="H19" s="464">
        <v>0.64838288750116502</v>
      </c>
    </row>
    <row r="20" spans="1:8" ht="28.5">
      <c r="A20" s="465" t="s">
        <v>1215</v>
      </c>
      <c r="B20" s="463">
        <v>0.48000826531666496</v>
      </c>
      <c r="C20" s="463">
        <v>0.50653332314725796</v>
      </c>
      <c r="D20" s="464">
        <v>0.47052176802924561</v>
      </c>
      <c r="E20" s="464">
        <v>0.48132004981320048</v>
      </c>
      <c r="F20" s="464">
        <v>0.5146484375</v>
      </c>
      <c r="G20" s="464">
        <v>0.51415094339622647</v>
      </c>
      <c r="H20" s="464">
        <v>0.5520254169976172</v>
      </c>
    </row>
    <row r="21" spans="1:8" ht="28.5">
      <c r="A21" s="465" t="s">
        <v>1216</v>
      </c>
      <c r="B21" s="463">
        <v>0.19244135534317985</v>
      </c>
      <c r="C21" s="463">
        <v>0.30023564461924174</v>
      </c>
      <c r="D21" s="464">
        <v>0.13760993274702535</v>
      </c>
      <c r="E21" s="464">
        <v>0.54391891891891897</v>
      </c>
      <c r="F21" s="464" t="s">
        <v>672</v>
      </c>
      <c r="G21" s="464">
        <v>0.21917808219178081</v>
      </c>
      <c r="H21" s="464" t="s">
        <v>672</v>
      </c>
    </row>
    <row r="22" spans="1:8" ht="29.25" thickBot="1">
      <c r="A22" s="474" t="s">
        <v>1217</v>
      </c>
      <c r="B22" s="475">
        <v>0.18773633111905974</v>
      </c>
      <c r="C22" s="475">
        <v>0.23717789817436452</v>
      </c>
      <c r="D22" s="476">
        <v>0.17033036050747394</v>
      </c>
      <c r="E22" s="476">
        <v>0.2967032967032967</v>
      </c>
      <c r="F22" s="476">
        <v>0.21231766612641814</v>
      </c>
      <c r="G22" s="476">
        <v>0.26936026936026936</v>
      </c>
      <c r="H22" s="477" t="s">
        <v>672</v>
      </c>
    </row>
    <row r="23" spans="1:8" ht="18">
      <c r="A23" s="744"/>
      <c r="B23" s="745"/>
      <c r="C23" s="745"/>
      <c r="D23" s="746"/>
      <c r="E23" s="746"/>
      <c r="F23" s="746"/>
      <c r="G23" s="746"/>
      <c r="H23" s="747"/>
    </row>
    <row r="24" spans="1:8">
      <c r="A24" s="743" t="s">
        <v>1219</v>
      </c>
    </row>
    <row r="25" spans="1:8">
      <c r="A25" s="743" t="s">
        <v>1220</v>
      </c>
    </row>
    <row r="26" spans="1:8">
      <c r="A26" s="743" t="s">
        <v>1221</v>
      </c>
    </row>
    <row r="27" spans="1:8">
      <c r="A27" s="743" t="s">
        <v>1222</v>
      </c>
    </row>
    <row r="28" spans="1:8">
      <c r="A28" s="743" t="s">
        <v>1224</v>
      </c>
    </row>
  </sheetData>
  <mergeCells count="6">
    <mergeCell ref="A1:H1"/>
    <mergeCell ref="A6:H6"/>
    <mergeCell ref="A2:H2"/>
    <mergeCell ref="B3:H3"/>
    <mergeCell ref="B5:H5"/>
    <mergeCell ref="B4:H4"/>
  </mergeCells>
  <conditionalFormatting sqref="D15:H19 D8:H13 B11:C11">
    <cfRule type="containsText" dxfId="19" priority="3" operator="containsText" text="N/A">
      <formula>NOT(ISERROR(SEARCH("N/A",B8)))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1"/>
  <sheetViews>
    <sheetView showGridLines="0" topLeftCell="B21" zoomScaleNormal="100" workbookViewId="0">
      <selection activeCell="B1" sqref="B1:O50"/>
    </sheetView>
  </sheetViews>
  <sheetFormatPr defaultColWidth="0" defaultRowHeight="15.75" zeroHeight="1"/>
  <cols>
    <col min="1" max="1" width="49.140625" hidden="1" customWidth="1"/>
    <col min="2" max="2" width="12.5703125" style="184" customWidth="1"/>
    <col min="3" max="15" width="9.140625" style="184" customWidth="1"/>
    <col min="16" max="16384" width="9.140625" hidden="1"/>
  </cols>
  <sheetData>
    <row r="1" spans="1:15" ht="43.5" customHeight="1">
      <c r="A1" t="s">
        <v>432</v>
      </c>
      <c r="B1" s="764" t="s">
        <v>655</v>
      </c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</row>
    <row r="2" spans="1:15" ht="30.75" customHeight="1">
      <c r="B2" s="762" t="s">
        <v>1</v>
      </c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</row>
    <row r="3" spans="1:15">
      <c r="A3" t="s">
        <v>1</v>
      </c>
      <c r="B3" s="185">
        <v>2014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5">
      <c r="A4" t="s">
        <v>428</v>
      </c>
      <c r="B4" s="184" t="str">
        <f>IFERROR(CONCATENATE("In ",$B$3," there were ",VLOOKUP($A4,'UKIACR PI Table'!$A:$H,3,0)," cancer (ICD10 C00-C97 exlcuding C44) cases registered in ",'Useful Statements'!$A$3),"-")</f>
        <v>-</v>
      </c>
    </row>
    <row r="5" spans="1:15">
      <c r="A5" t="s">
        <v>651</v>
      </c>
      <c r="B5" s="184" t="str">
        <f>IFERROR(CONCATENATE("In ",$B$3," the cancer site that had the most number of cases registered in ",$A$3," was ",IF(LOWER(INDEX('UKIACR PI Table'!#REF!,3,MATCH('Useful Statements'!$A5,'UKIACR PI Table'!#REF!,0)))="non-melanoma skin cancer","non-melanoma skin",LOWER(INDEX('UKIACR PI Table'!#REF!,3,MATCH('Useful Statements'!$A5,'UKIACR PI Table'!#REF!,0)))), " cancer"),"-")</f>
        <v>-</v>
      </c>
    </row>
    <row r="6" spans="1:15">
      <c r="A6" t="s">
        <v>652</v>
      </c>
      <c r="B6" s="184" t="str">
        <f>IFERROR(CONCATENATE("In ",$B$3," the cancer site that had the fewest number of cases registered in ",$A$3," was ",IF(LOWER(INDEX('UKIACR PI Table'!#REF!,3,MATCH('Useful Statements'!$A6,'UKIACR PI Table'!#REF!,0)))="cervix","cervical",LOWER(INDEX('UKIACR PI Table'!#REF!,3,MATCH('Useful Statements'!$A6,'UKIACR PI Table'!#REF!,0)))), " cancer"),"-")</f>
        <v>-</v>
      </c>
    </row>
    <row r="7" spans="1:15">
      <c r="A7" t="s">
        <v>653</v>
      </c>
      <c r="B7" s="184" t="str">
        <f>IFERROR(IF(LOWER('UKIACR PI Table'!#REF!)="cup",CONCATENATE("In ",$B$3," the cancer site that had the highest DCO rate in ",$A$3," was ",IF(LOWER('UKIACR PI Table'!#REF!)="cup","cancer of unknown primary",LOWER('UKIACR PI Table'!#REF!))),CONCATENATE("In ",$B$3," the cancer site that had the highest DCO rate in ",$A$3," was ",IF(LOWER('UKIACR PI Table'!#REF!)="cup","cancer of unknown primary",LOWER('UKIACR PI Table'!#REF!)), " cancer")),"-")</f>
        <v>-</v>
      </c>
    </row>
    <row r="8" spans="1:15">
      <c r="A8" t="s">
        <v>654</v>
      </c>
      <c r="B8" s="184" t="str">
        <f>IFERROR(CONCATENATE("In ",$B$3," the cancer site that had the lowest DCO rate in ",$A$3," was ",IF(LOWER('UKIACR PI Table'!#REF!)="non-melanoma skin cancer","non-melanoma skin",LOWER('UKIACR PI Table'!#REF!)), " cancer"),"-")</f>
        <v>-</v>
      </c>
    </row>
    <row r="9" spans="1:15">
      <c r="A9" t="s">
        <v>433</v>
      </c>
      <c r="B9" s="184" t="str">
        <f>IFERROR(CONCATENATE("In ",$B$3," the cancer site that had the highest staging completeness in ",$A$3," was ",IF(LOWER('UKIACR PI Table'!#REF!)="melanoma","melanoma skin",LOWER('UKIACR PI Table'!#REF!)), " cancer"),"-")</f>
        <v>-</v>
      </c>
    </row>
    <row r="10" spans="1:15">
      <c r="A10" t="s">
        <v>434</v>
      </c>
      <c r="B10" s="184" t="str">
        <f>IFERROR(CONCATENATE("In ",$B$3," the cancer site that had the lowest staging completeness in ",$A$3," was ",IF(LOWER('UKIACR PI Table'!#REF!)="non-melanoma skin cancer","non-melanoma skin",LOWER('UKIACR PI Table'!#REF!)), " cancer"),"-")</f>
        <v>-</v>
      </c>
    </row>
    <row r="11" spans="1:15"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</row>
    <row r="12" spans="1:15" ht="29.25" customHeight="1">
      <c r="B12" s="762" t="s">
        <v>2</v>
      </c>
      <c r="C12" s="763"/>
      <c r="D12" s="763"/>
      <c r="E12" s="763"/>
      <c r="F12" s="763"/>
      <c r="G12" s="763"/>
      <c r="H12" s="763"/>
      <c r="I12" s="763"/>
      <c r="J12" s="763"/>
      <c r="K12" s="763"/>
      <c r="L12" s="763"/>
      <c r="M12" s="763"/>
      <c r="N12" s="763"/>
      <c r="O12" s="763"/>
    </row>
    <row r="13" spans="1:15">
      <c r="A13" t="s">
        <v>2</v>
      </c>
      <c r="B13" s="185">
        <v>2014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</row>
    <row r="14" spans="1:15">
      <c r="A14" t="s">
        <v>428</v>
      </c>
      <c r="B14" s="184" t="str">
        <f>IFERROR(CONCATENATE("In ",$B$3," there were ",VLOOKUP($A14,'UKIACR PI Table'!$A:$H,4,0)," cancer (ICD10 C00-C97 exlcuding C44) cases registered in ",'Useful Statements'!$A$13),"-")</f>
        <v>-</v>
      </c>
    </row>
    <row r="15" spans="1:15">
      <c r="A15" t="s">
        <v>651</v>
      </c>
      <c r="B15" s="184" t="str">
        <f>IFERROR(CONCATENATE("In ",$B$3," the cancer site that had the most number of cases registered in ",$A$3," was ",IF(LOWER(INDEX('UKIACR PI Table'!#REF!,3,MATCH('Useful Statements'!$A15,'UKIACR PI Table'!#REF!,0)))="non-melanoma skin cancer","non-melanoma skin",LOWER(INDEX('UKIACR PI Table'!#REF!,3,MATCH('Useful Statements'!$A15,'UKIACR PI Table'!#REF!,0)))), " cancer"),"-")</f>
        <v>-</v>
      </c>
    </row>
    <row r="16" spans="1:15">
      <c r="A16" t="s">
        <v>652</v>
      </c>
      <c r="B16" s="184" t="str">
        <f>IFERROR(CONCATENATE("In ",$B$3," the cancer site that had the fewest number of cases registered in ",$A$13," was ",IF(LOWER(INDEX('UKIACR PI Table'!#REF!,3,MATCH('Useful Statements'!$A16,'UKIACR PI Table'!#REF!,0)))="cervix","cervical",LOWER(INDEX('UKIACR PI Table'!#REF!,3,MATCH('Useful Statements'!$A16,'UKIACR PI Table'!#REF!,0)))), " cancer"),"-")</f>
        <v>-</v>
      </c>
    </row>
    <row r="17" spans="1:15">
      <c r="A17" t="s">
        <v>653</v>
      </c>
      <c r="B17" s="184" t="str">
        <f>IFERROR(IF(LOWER('UKIACR PI Table'!#REF!)="CUP",CONCATENATE("In ",$B$3," the cancer site that had the highest DCO rate in ",$A$13," was ",IF(LOWER('UKIACR PI Table'!#REF!)="CUP","cancer of unknown primary",LOWER('UKIACR PI Table'!#REF!))),CONCATENATE("In ",$B$3," the cancer site that had the highest DCO rate in ",$A$13," was ",IF(LOWER('UKIACR PI Table'!#REF!)="CUP","cancer of unknown primary",LOWER('UKIACR PI Table'!#REF!)), " cancer")),"-")</f>
        <v>-</v>
      </c>
    </row>
    <row r="18" spans="1:15">
      <c r="A18" t="s">
        <v>654</v>
      </c>
      <c r="B18" s="184" t="str">
        <f>IFERROR(CONCATENATE("In ",$B$3," the cancer site that had the lowest DCO rate in ",$A$13," was ",IF(LOWER('UKIACR PI Table'!#REF!)="non-melanoma skin cancer","non-melanoma skin",LOWER('UKIACR PI Table'!#REF!)), " cancer"),"-")</f>
        <v>-</v>
      </c>
    </row>
    <row r="19" spans="1:15">
      <c r="A19" t="s">
        <v>433</v>
      </c>
      <c r="B19" s="184" t="str">
        <f>IFERROR(CONCATENATE("In ",$B$3," the cancer site that had the highest staging completeness in ",$A$13," was ",IF(LOWER('UKIACR PI Table'!#REF!)="cervix","cervical",LOWER('UKIACR PI Table'!#REF!)), " cancer"),"-")</f>
        <v>-</v>
      </c>
    </row>
    <row r="20" spans="1:15">
      <c r="A20" t="s">
        <v>434</v>
      </c>
      <c r="B20" s="184" t="str">
        <f>IFERROR(CONCATENATE("In ",$B$3," the cancer site that had the lowest staging completeness in ",$A$13," was ",IF(LOWER('UKIACR PI Table'!#REF!)="other invasive cancer","other invasive",LOWER('UKIACR PI Table'!#REF!)), " cancer"),"-")</f>
        <v>-</v>
      </c>
    </row>
    <row r="21" spans="1:15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</row>
    <row r="22" spans="1:15" ht="36" customHeight="1">
      <c r="B22" s="762" t="s">
        <v>3</v>
      </c>
      <c r="C22" s="763"/>
      <c r="D22" s="763"/>
      <c r="E22" s="763"/>
      <c r="F22" s="763"/>
      <c r="G22" s="763"/>
      <c r="H22" s="763"/>
      <c r="I22" s="763"/>
      <c r="J22" s="763"/>
      <c r="K22" s="763"/>
      <c r="L22" s="763"/>
      <c r="M22" s="763"/>
      <c r="N22" s="763"/>
      <c r="O22" s="763"/>
    </row>
    <row r="23" spans="1:15">
      <c r="A23" t="s">
        <v>3</v>
      </c>
      <c r="B23" s="185">
        <v>2014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</row>
    <row r="24" spans="1:15">
      <c r="A24" t="s">
        <v>428</v>
      </c>
      <c r="B24" s="184" t="str">
        <f>IFERROR(CONCATENATE("In ",$B$3," there were ",VLOOKUP($A24,'UKIACR PI Table'!$A:$H,5,0)," cancer (ICD10 C00-C97 exlcuding C44) cases registered in ",'Useful Statements'!$A$23),"-")</f>
        <v>-</v>
      </c>
    </row>
    <row r="25" spans="1:15">
      <c r="A25" t="s">
        <v>651</v>
      </c>
      <c r="B25" s="184" t="str">
        <f>IFERROR(CONCATENATE("In ",$B$3," the cancer site that had the most number of cases registered in ",$A$23," was ",IF(LOWER(INDEX('UKIACR PI Table'!#REF!,3,MATCH('Useful Statements'!$A25,'UKIACR PI Table'!#REF!,0)))="non-melanoma skin cancer","non-melanoma skin",LOWER(INDEX('UKIACR PI Table'!#REF!,3,MATCH('Useful Statements'!$A25,'UKIACR PI Table'!#REF!,0)))), " cancer"),"-")</f>
        <v>-</v>
      </c>
    </row>
    <row r="26" spans="1:15">
      <c r="A26" t="s">
        <v>652</v>
      </c>
      <c r="B26" s="184" t="str">
        <f>IFERROR(CONCATENATE("In ",$B$3," the cancer site that had the fewest number of cases registered in ",$A$23," was ",IF(LOWER(INDEX('UKIACR PI Table'!#REF!,3,MATCH('Useful Statements'!$A26,'UKIACR PI Table'!#REF!,0)))="cervix","cervical",LOWER(INDEX('UKIACR PI Table'!#REF!,3,MATCH('Useful Statements'!$A26,'UKIACR PI Table'!#REF!,0)))), " cancer"),"-")</f>
        <v>-</v>
      </c>
    </row>
    <row r="27" spans="1:15">
      <c r="A27" t="s">
        <v>653</v>
      </c>
      <c r="B27" s="184" t="str">
        <f>IFERROR(CONCATENATE("In ",$B$3," the cancer site that had the highest DCO rate in ",$A$23," was ",IF(LOWER('UKIACR PI Table'!#REF!)="cup","cancer of unknown primary",LOWER('UKIACR PI Table'!#REF!)), " cancer"),"-")</f>
        <v>-</v>
      </c>
    </row>
    <row r="28" spans="1:15">
      <c r="A28" t="s">
        <v>654</v>
      </c>
      <c r="B28" s="184" t="str">
        <f>IFERROR(CONCATENATE("In ",$B$3," the cancer site that had the lowest DCO rate in ",$A$23," was ",IF(LOWER('UKIACR PI Table'!#REF!)="non-melanoma skin cancer","non-melanoma skin",LOWER('UKIACR PI Table'!#REF!)), " cancer"),"-")</f>
        <v>-</v>
      </c>
    </row>
    <row r="29" spans="1:15">
      <c r="A29" t="s">
        <v>433</v>
      </c>
      <c r="B29" s="184" t="str">
        <f>IFERROR(CONCATENATE("In ",$B$3," the cancer site that had the highest staging completeness in ",$A$23," was ",IF(LOWER('UKIACR PI Table'!#REF!)="melanoma","melanoma skin",LOWER('UKIACR PI Table'!#REF!)), " cancer"),"-")</f>
        <v>-</v>
      </c>
    </row>
    <row r="30" spans="1:15">
      <c r="A30" t="s">
        <v>434</v>
      </c>
      <c r="B30" s="184" t="str">
        <f>IFERROR(IF('UKIACR PI Table'!#REF!="haematology",CONCATENATE("In ",$B$3," the cancer site that had the lowest staging completeness in ",$A$23," was ",IF(LOWER('UKIACR PI Table'!#REF!)="haematology","haematological",LOWER('UKIACR PI Table'!#REF!)), " cancer"),CONCATENATE("In ",$B$3," the cancer site that had the lowest staging completeness in ",$A$23," was ",IF(LOWER('UKIACR PI Table'!#REF!)="non-melanoma skin cancer","non-melanoma skin",LOWER('UKIACR PI Table'!#REF!)), " cancer")),"-")</f>
        <v>-</v>
      </c>
    </row>
    <row r="31" spans="1:15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</row>
    <row r="32" spans="1:15" ht="36" customHeight="1">
      <c r="B32" s="762" t="s">
        <v>4</v>
      </c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</row>
    <row r="33" spans="1:15">
      <c r="A33" t="s">
        <v>4</v>
      </c>
      <c r="B33" s="185">
        <v>2014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</row>
    <row r="34" spans="1:15">
      <c r="A34" t="s">
        <v>428</v>
      </c>
      <c r="B34" s="184" t="str">
        <f>IFERROR(CONCATENATE("In ",$B$3," there were ",VLOOKUP($A34,'UKIACR PI Table'!$A:$H,6,0)," cancer (ICD10 C00-C97 exlcuding C44) cases registered in ",'Useful Statements'!$A$33),"-")</f>
        <v>-</v>
      </c>
    </row>
    <row r="35" spans="1:15">
      <c r="A35" t="s">
        <v>651</v>
      </c>
      <c r="B35" s="184" t="str">
        <f>IFERROR(CONCATENATE("In ",$B$3," the cancer site that had the most number of cases registered in ",$A$33," was ",IF(LOWER(INDEX('UKIACR PI Table'!#REF!,3,MATCH('Useful Statements'!$A35,'UKIACR PI Table'!#REF!,0)))="non-melanoma skin cancer","non-melanoma skin",LOWER(INDEX('UKIACR PI Table'!#REF!,3,MATCH('Useful Statements'!$A35,'UKIACR PI Table'!#REF!,0)))), " cancer"),"-")</f>
        <v>-</v>
      </c>
    </row>
    <row r="36" spans="1:15">
      <c r="A36" t="s">
        <v>652</v>
      </c>
      <c r="B36" s="184" t="str">
        <f>IFERROR(CONCATENATE("In ",$B$3," the cancer site that had the fewest number of cases registered in ",$A$33," was ",IF(LOWER(INDEX('UKIACR PI Table'!#REF!,3,MATCH('Useful Statements'!$A36,'UKIACR PI Table'!#REF!,0)))="cervix","cervical",LOWER(INDEX('UKIACR PI Table'!#REF!,3,MATCH('Useful Statements'!$A36,'UKIACR PI Table'!#REF!,0)))), " cancer"),"-")</f>
        <v>-</v>
      </c>
    </row>
    <row r="37" spans="1:15">
      <c r="A37" t="s">
        <v>653</v>
      </c>
      <c r="B37" s="184" t="str">
        <f>IFERROR(CONCATENATE("In ",$B$3," the cancer site that had the highest DCO rate in ",$A$33," was ",IF(LOWER('UKIACR PI Table'!#REF!)="cup","cancer of unknown primary",LOWER('UKIACR PI Table'!#REF!)), " cancer"),"-")</f>
        <v>-</v>
      </c>
    </row>
    <row r="38" spans="1:15">
      <c r="A38" t="s">
        <v>654</v>
      </c>
      <c r="B38" s="184" t="str">
        <f>IFERROR(CONCATENATE("In ",$B$3," the cancer site that had the lowest DCO rate in ",$A$33," was ",IF(LOWER('UKIACR PI Table'!#REF!)="non-melanoma skin cancer","non-melanoma skin",LOWER('UKIACR PI Table'!#REF!)), " cancer"),"-")</f>
        <v>-</v>
      </c>
    </row>
    <row r="39" spans="1:15">
      <c r="A39" t="s">
        <v>433</v>
      </c>
      <c r="B39" s="184" t="str">
        <f>IFERROR(IF('UKIACR PI Table'!#REF!="thyroid and other endocrine glands",CONCATENATE("In ",$B$3," the cancer site that had the highest staging completeness in ",$A$33," was cancer of the thyroid and other endocrine glands"),CONCATENATE("In ",$B$3," the cancer site that had the highest staging completeness in ",$A$33," was ",IF(LOWER('UKIACR PI Table'!#REF!)="melanoma","melanoma skin",LOWER('UKIACR PI Table'!#REF!)), " cancer")),"-")</f>
        <v>-</v>
      </c>
    </row>
    <row r="40" spans="1:15">
      <c r="A40" t="s">
        <v>434</v>
      </c>
      <c r="B40" s="184" t="str">
        <f>IFERROR(CONCATENATE("In ",$B$3," the cancer site that had the lowest staging completeness in ",$A$33," was ",IF(LOWER('UKIACR PI Table'!#REF!)="non-melanoma skin cancer","non-melanoma skin",LOWER('UKIACR PI Table'!#REF!)), " cancer"),"-")</f>
        <v>-</v>
      </c>
    </row>
    <row r="41" spans="1:15"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</row>
    <row r="42" spans="1:15" ht="35.25" customHeight="1">
      <c r="B42" s="762" t="s">
        <v>435</v>
      </c>
      <c r="C42" s="763"/>
      <c r="D42" s="763"/>
      <c r="E42" s="763"/>
      <c r="F42" s="763"/>
      <c r="G42" s="763"/>
      <c r="H42" s="763"/>
      <c r="I42" s="763"/>
      <c r="J42" s="763"/>
      <c r="K42" s="763"/>
      <c r="L42" s="763"/>
      <c r="M42" s="763"/>
      <c r="N42" s="763"/>
      <c r="O42" s="763"/>
    </row>
    <row r="43" spans="1:15">
      <c r="A43" t="s">
        <v>435</v>
      </c>
      <c r="B43" s="185">
        <v>2014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</row>
    <row r="44" spans="1:15">
      <c r="A44" t="s">
        <v>428</v>
      </c>
      <c r="B44" s="184" t="str">
        <f>IFERROR(CONCATENATE("In ",$B$3," there were ",VLOOKUP($A44,'UKIACR PI Table'!$A:$H,7,0)," cancer (ICD10 C00-C97 exlcuding C44) cases registered in ",'Useful Statements'!$A$43),"-")</f>
        <v>-</v>
      </c>
    </row>
    <row r="45" spans="1:15">
      <c r="A45" t="s">
        <v>651</v>
      </c>
      <c r="B45" s="184" t="str">
        <f>IFERROR(CONCATENATE("In ",$B$3," the cancer site that had the most number of cases registered in ",$A$43," was ",IF(LOWER(INDEX('UKIACR PI Table'!#REF!,3,MATCH('Useful Statements'!$A45,'UKIACR PI Table'!#REF!,0)))="non-melanoma skin cancer","non-melanoma skin",LOWER(INDEX('UKIACR PI Table'!#REF!,3,MATCH('Useful Statements'!$A45,'UKIACR PI Table'!#REF!,0)))), " cancer"),"-")</f>
        <v>-</v>
      </c>
    </row>
    <row r="46" spans="1:15">
      <c r="A46" t="s">
        <v>652</v>
      </c>
      <c r="B46" s="184" t="str">
        <f>IFERROR(CONCATENATE("In ",$B$3," the cancer site that had the fewest number of cases registered in ",$A$43," was ",IF(LOWER(INDEX('UKIACR PI Table'!#REF!,3,MATCH('Useful Statements'!$A46,'UKIACR PI Table'!#REF!,0)))="cervix","cervical",LOWER(INDEX('UKIACR PI Table'!#REF!,3,MATCH('Useful Statements'!$A46,'UKIACR PI Table'!#REF!,0)))), " cancer"),"-")</f>
        <v>-</v>
      </c>
    </row>
    <row r="47" spans="1:15">
      <c r="A47" t="s">
        <v>653</v>
      </c>
      <c r="B47" s="184" t="str">
        <f>IFERROR(CONCATENATE("In ",$B$3," the cancer site that had the highest DCO rate in ",$A$43," was ",IF(LOWER('UKIACR PI Table'!#REF!)="cup","cancer of unknown primary",LOWER('UKIACR PI Table'!#REF!)), " cancer"),"-")</f>
        <v>-</v>
      </c>
    </row>
    <row r="48" spans="1:15">
      <c r="A48" t="s">
        <v>654</v>
      </c>
      <c r="B48" s="184" t="str">
        <f>IFERROR(CONCATENATE("In ",$B$3," the cancer site that had the lowest DCO rate in ",$A$43," was ",IF(LOWER('UKIACR PI Table'!#REF!)="non-melanoma skin cancer","non-melanoma skin",LOWER('UKIACR PI Table'!#REF!)), " cancer"),"-")</f>
        <v>-</v>
      </c>
    </row>
    <row r="49" spans="1:15">
      <c r="A49" t="s">
        <v>433</v>
      </c>
      <c r="B49" s="184" t="str">
        <f>IFERROR(CONCATENATE("In ",$B$3," the cancer site that had the highest staging completeness in ",$A$43," was ",IF(LOWER('UKIACR PI Table'!#REF!)="melanoma","melanoma skin",LOWER('UKIACR PI Table'!#REF!)), " cancer"),"-")</f>
        <v>-</v>
      </c>
    </row>
    <row r="50" spans="1:15">
      <c r="A50" t="s">
        <v>434</v>
      </c>
      <c r="B50" s="184" t="str">
        <f>IFERROR(CONCATENATE("In ",$B$3," the cancer site that had the lowest staging completeness in ",$A$43," was ",IF(LOWER('UKIACR PI Table'!#REF!)="melanoma","melanoma skin",LOWER('UKIACR PI Table'!#REF!)), " cancer"),"-")</f>
        <v>-</v>
      </c>
    </row>
    <row r="51" spans="1:15"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</row>
    <row r="52" spans="1:15" hidden="1"/>
    <row r="53" spans="1:15" hidden="1"/>
    <row r="54" spans="1:15" hidden="1"/>
    <row r="55" spans="1:15" hidden="1"/>
    <row r="56" spans="1:15" hidden="1"/>
    <row r="57" spans="1:15" hidden="1"/>
    <row r="58" spans="1:15" hidden="1"/>
    <row r="59" spans="1:15" hidden="1"/>
    <row r="60" spans="1:15" hidden="1"/>
    <row r="61" spans="1:15" hidden="1"/>
    <row r="62" spans="1:15" hidden="1"/>
    <row r="63" spans="1:15" hidden="1"/>
    <row r="64" spans="1:15" hidden="1"/>
    <row r="65" hidden="1"/>
    <row r="66" hidden="1"/>
    <row r="67" hidden="1"/>
    <row r="68" hidden="1"/>
    <row r="69" hidden="1"/>
    <row r="70" hidden="1"/>
    <row r="71" hidden="1"/>
  </sheetData>
  <mergeCells count="6">
    <mergeCell ref="B42:O42"/>
    <mergeCell ref="B1:O1"/>
    <mergeCell ref="B2:O2"/>
    <mergeCell ref="B12:O12"/>
    <mergeCell ref="B22:O22"/>
    <mergeCell ref="B32:O3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624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03" sqref="C103"/>
    </sheetView>
  </sheetViews>
  <sheetFormatPr defaultColWidth="0" defaultRowHeight="0" customHeight="1" zeroHeight="1"/>
  <cols>
    <col min="1" max="1" width="66.5703125" bestFit="1" customWidth="1"/>
    <col min="2" max="2" width="22.28515625" customWidth="1"/>
    <col min="3" max="3" width="22.28515625" style="400" customWidth="1"/>
    <col min="4" max="8" width="22.28515625" customWidth="1"/>
    <col min="9" max="54" width="9.140625" style="256" hidden="1" customWidth="1"/>
    <col min="55" max="56" width="0" style="256" hidden="1" customWidth="1"/>
    <col min="57" max="16384" width="9.140625" style="256" hidden="1"/>
  </cols>
  <sheetData>
    <row r="1" spans="1:8" s="257" customFormat="1" ht="65.25" customHeight="1" thickBot="1">
      <c r="A1"/>
      <c r="B1" s="451" t="s">
        <v>1180</v>
      </c>
      <c r="C1" s="452" t="s">
        <v>1181</v>
      </c>
      <c r="D1" s="453" t="s">
        <v>1</v>
      </c>
      <c r="E1" s="454" t="s">
        <v>2</v>
      </c>
      <c r="F1" s="454" t="s">
        <v>3</v>
      </c>
      <c r="G1" s="454" t="s">
        <v>4</v>
      </c>
      <c r="H1" s="455" t="s">
        <v>5</v>
      </c>
    </row>
    <row r="2" spans="1:8" s="257" customFormat="1" ht="15.75" thickBot="1">
      <c r="A2" s="234" t="s">
        <v>461</v>
      </c>
      <c r="B2" s="193"/>
      <c r="C2" s="401"/>
      <c r="D2" s="193"/>
      <c r="E2" s="193"/>
      <c r="F2" s="193"/>
      <c r="G2" s="193"/>
      <c r="H2" s="235"/>
    </row>
    <row r="3" spans="1:8" s="257" customFormat="1" ht="26.25" thickBot="1">
      <c r="A3" s="258"/>
      <c r="B3" s="387" t="s">
        <v>1180</v>
      </c>
      <c r="C3" s="1" t="s">
        <v>1181</v>
      </c>
      <c r="D3" s="181" t="s">
        <v>1</v>
      </c>
      <c r="E3" s="182" t="s">
        <v>2</v>
      </c>
      <c r="F3" s="182" t="s">
        <v>3</v>
      </c>
      <c r="G3" s="182" t="s">
        <v>4</v>
      </c>
      <c r="H3" s="183" t="s">
        <v>5</v>
      </c>
    </row>
    <row r="4" spans="1:8" s="257" customFormat="1" ht="15">
      <c r="A4" s="293">
        <v>2012</v>
      </c>
      <c r="B4" s="388">
        <v>368966</v>
      </c>
      <c r="C4" s="415">
        <v>73793.2</v>
      </c>
      <c r="D4" s="281">
        <v>289371</v>
      </c>
      <c r="E4" s="282">
        <v>31440</v>
      </c>
      <c r="F4" s="282">
        <v>18451</v>
      </c>
      <c r="G4" s="282">
        <v>9046</v>
      </c>
      <c r="H4" s="283">
        <v>20658</v>
      </c>
    </row>
    <row r="5" spans="1:8" s="257" customFormat="1" ht="15">
      <c r="A5" s="291">
        <v>2013</v>
      </c>
      <c r="B5" s="388">
        <v>380497</v>
      </c>
      <c r="C5" s="416">
        <v>76099.399999999994</v>
      </c>
      <c r="D5" s="284">
        <v>298808</v>
      </c>
      <c r="E5" s="285">
        <v>31919</v>
      </c>
      <c r="F5" s="285">
        <v>19690</v>
      </c>
      <c r="G5" s="285">
        <v>9114</v>
      </c>
      <c r="H5" s="286">
        <v>20966</v>
      </c>
    </row>
    <row r="6" spans="1:8" s="257" customFormat="1" ht="15">
      <c r="A6" s="291">
        <v>2014</v>
      </c>
      <c r="B6" s="388">
        <v>382412</v>
      </c>
      <c r="C6" s="416">
        <v>76482.399999999994</v>
      </c>
      <c r="D6" s="284">
        <v>299847</v>
      </c>
      <c r="E6" s="285">
        <v>32337</v>
      </c>
      <c r="F6" s="285">
        <v>19839</v>
      </c>
      <c r="G6" s="285">
        <v>9168</v>
      </c>
      <c r="H6" s="286">
        <v>21221</v>
      </c>
    </row>
    <row r="7" spans="1:8" s="257" customFormat="1" ht="15" customHeight="1">
      <c r="A7" s="291" t="s">
        <v>669</v>
      </c>
      <c r="B7" s="388">
        <v>377260</v>
      </c>
      <c r="C7" s="402">
        <v>75452</v>
      </c>
      <c r="D7" s="284">
        <v>296815</v>
      </c>
      <c r="E7" s="285">
        <v>31541</v>
      </c>
      <c r="F7" s="285">
        <v>19325</v>
      </c>
      <c r="G7" s="285">
        <v>8936</v>
      </c>
      <c r="H7" s="296">
        <v>20643</v>
      </c>
    </row>
    <row r="8" spans="1:8" s="257" customFormat="1" ht="15">
      <c r="A8" s="291" t="s">
        <v>670</v>
      </c>
      <c r="B8" s="388">
        <v>358</v>
      </c>
      <c r="C8" s="416">
        <v>71.599999999999994</v>
      </c>
      <c r="D8" s="284">
        <v>336</v>
      </c>
      <c r="E8" s="285">
        <v>22</v>
      </c>
      <c r="F8" s="285">
        <v>0</v>
      </c>
      <c r="G8" s="285">
        <v>0</v>
      </c>
      <c r="H8" s="286">
        <v>0</v>
      </c>
    </row>
    <row r="9" spans="1:8" s="257" customFormat="1" ht="15">
      <c r="A9" s="291" t="s">
        <v>671</v>
      </c>
      <c r="B9" s="388">
        <v>380964</v>
      </c>
      <c r="C9" s="416">
        <v>76192.800000000003</v>
      </c>
      <c r="D9" s="284">
        <v>299969</v>
      </c>
      <c r="E9" s="285">
        <v>31277</v>
      </c>
      <c r="F9" s="285">
        <v>19004</v>
      </c>
      <c r="G9" s="285">
        <v>9256</v>
      </c>
      <c r="H9" s="286">
        <v>21458</v>
      </c>
    </row>
    <row r="10" spans="1:8" s="257" customFormat="1" ht="15">
      <c r="A10" s="291" t="s">
        <v>422</v>
      </c>
      <c r="B10" s="389">
        <v>1.3472380573831365E-2</v>
      </c>
      <c r="C10" s="403">
        <v>2.2628312596226264E-2</v>
      </c>
      <c r="D10" s="357">
        <v>1.0111823696752011E-2</v>
      </c>
      <c r="E10" s="289">
        <v>2.461576522250054E-2</v>
      </c>
      <c r="F10" s="289">
        <v>2.5908563939714704E-2</v>
      </c>
      <c r="G10" s="289">
        <v>2.530541012216405E-2</v>
      </c>
      <c r="H10" s="294">
        <v>2.7199999999999998E-2</v>
      </c>
    </row>
    <row r="11" spans="1:8" s="257" customFormat="1" ht="15.75" thickBot="1">
      <c r="A11" s="292" t="s">
        <v>554</v>
      </c>
      <c r="B11" s="390">
        <v>9.3883909137159672E-4</v>
      </c>
      <c r="C11" s="404">
        <v>3.6435206919271381E-4</v>
      </c>
      <c r="D11" s="358">
        <v>1.1188624898020301E-3</v>
      </c>
      <c r="E11" s="297">
        <v>7.0289785616153898E-4</v>
      </c>
      <c r="F11" s="297">
        <v>0</v>
      </c>
      <c r="G11" s="297">
        <v>0</v>
      </c>
      <c r="H11" s="295">
        <v>0</v>
      </c>
    </row>
    <row r="12" spans="1:8" s="257" customFormat="1" ht="15.75" thickBot="1">
      <c r="A12" s="255" t="s">
        <v>431</v>
      </c>
      <c r="B12" s="188"/>
      <c r="C12" s="405"/>
      <c r="D12" s="264"/>
      <c r="E12" s="264"/>
      <c r="F12" s="264"/>
      <c r="G12" s="264"/>
      <c r="H12" s="265"/>
    </row>
    <row r="13" spans="1:8" s="257" customFormat="1" ht="30.75" customHeight="1" thickBot="1">
      <c r="A13" s="231" t="s">
        <v>453</v>
      </c>
      <c r="B13" s="226"/>
      <c r="C13" s="406"/>
      <c r="D13" s="266"/>
      <c r="E13" s="266"/>
      <c r="F13" s="266"/>
      <c r="G13" s="266"/>
      <c r="H13" s="267"/>
    </row>
    <row r="14" spans="1:8" s="257" customFormat="1" ht="15.75" thickBot="1">
      <c r="A14" s="128" t="s">
        <v>398</v>
      </c>
      <c r="B14" s="749" t="s">
        <v>821</v>
      </c>
      <c r="C14" s="750">
        <v>3.5250610669065956E-3</v>
      </c>
      <c r="D14" s="391" t="s">
        <v>789</v>
      </c>
      <c r="E14" s="355" t="s">
        <v>736</v>
      </c>
      <c r="F14" s="355" t="s">
        <v>673</v>
      </c>
      <c r="G14" s="268" t="s">
        <v>761</v>
      </c>
      <c r="H14" s="351" t="s">
        <v>706</v>
      </c>
    </row>
    <row r="15" spans="1:8" s="257" customFormat="1" ht="15">
      <c r="A15" s="4" t="s">
        <v>400</v>
      </c>
      <c r="B15" s="751" t="s">
        <v>822</v>
      </c>
      <c r="C15" s="414">
        <v>2.9135086122971571E-2</v>
      </c>
      <c r="D15" s="392" t="s">
        <v>790</v>
      </c>
      <c r="E15" s="269" t="s">
        <v>737</v>
      </c>
      <c r="F15" s="269" t="s">
        <v>674</v>
      </c>
      <c r="G15" s="269" t="s">
        <v>762</v>
      </c>
      <c r="H15" s="270" t="s">
        <v>707</v>
      </c>
    </row>
    <row r="16" spans="1:8" s="257" customFormat="1" ht="15">
      <c r="A16" s="4" t="s">
        <v>401</v>
      </c>
      <c r="B16" s="752" t="s">
        <v>823</v>
      </c>
      <c r="C16" s="414">
        <v>6.2214660891097796E-3</v>
      </c>
      <c r="D16" s="393" t="s">
        <v>791</v>
      </c>
      <c r="E16" s="269" t="s">
        <v>738</v>
      </c>
      <c r="F16" s="269" t="s">
        <v>675</v>
      </c>
      <c r="G16" s="269" t="s">
        <v>763</v>
      </c>
      <c r="H16" s="270" t="s">
        <v>708</v>
      </c>
    </row>
    <row r="17" spans="1:8" s="257" customFormat="1" ht="15">
      <c r="A17" s="4" t="s">
        <v>402</v>
      </c>
      <c r="B17" s="752" t="s">
        <v>824</v>
      </c>
      <c r="C17" s="414">
        <v>5.7144936415169118E-3</v>
      </c>
      <c r="D17" s="393" t="s">
        <v>792</v>
      </c>
      <c r="E17" s="356" t="s">
        <v>739</v>
      </c>
      <c r="F17" s="269" t="s">
        <v>676</v>
      </c>
      <c r="G17" s="269" t="s">
        <v>764</v>
      </c>
      <c r="H17" s="352" t="s">
        <v>709</v>
      </c>
    </row>
    <row r="18" spans="1:8" s="257" customFormat="1" ht="15">
      <c r="A18" s="4" t="s">
        <v>403</v>
      </c>
      <c r="B18" s="752" t="s">
        <v>825</v>
      </c>
      <c r="C18" s="414">
        <v>-5.1656404877023143E-3</v>
      </c>
      <c r="D18" s="393" t="s">
        <v>793</v>
      </c>
      <c r="E18" s="269" t="s">
        <v>740</v>
      </c>
      <c r="F18" s="269" t="s">
        <v>677</v>
      </c>
      <c r="G18" s="269" t="s">
        <v>765</v>
      </c>
      <c r="H18" s="270" t="s">
        <v>710</v>
      </c>
    </row>
    <row r="19" spans="1:8" s="257" customFormat="1" ht="15">
      <c r="A19" s="4" t="s">
        <v>399</v>
      </c>
      <c r="B19" s="752" t="s">
        <v>1190</v>
      </c>
      <c r="C19" s="414">
        <v>1.0288820171361285E-2</v>
      </c>
      <c r="D19" s="393" t="s">
        <v>794</v>
      </c>
      <c r="E19" s="269" t="s">
        <v>741</v>
      </c>
      <c r="F19" s="356" t="s">
        <v>678</v>
      </c>
      <c r="G19" s="269" t="s">
        <v>1189</v>
      </c>
      <c r="H19" s="352" t="s">
        <v>711</v>
      </c>
    </row>
    <row r="20" spans="1:8" s="257" customFormat="1" ht="15">
      <c r="A20" s="4" t="s">
        <v>6</v>
      </c>
      <c r="B20" s="752" t="s">
        <v>826</v>
      </c>
      <c r="C20" s="414">
        <v>1.9858524611610615E-2</v>
      </c>
      <c r="D20" s="392" t="s">
        <v>795</v>
      </c>
      <c r="E20" s="269" t="s">
        <v>742</v>
      </c>
      <c r="F20" s="269" t="s">
        <v>679</v>
      </c>
      <c r="G20" s="269" t="s">
        <v>766</v>
      </c>
      <c r="H20" s="270" t="s">
        <v>712</v>
      </c>
    </row>
    <row r="21" spans="1:8" s="257" customFormat="1" ht="15">
      <c r="A21" s="4" t="s">
        <v>404</v>
      </c>
      <c r="B21" s="752" t="s">
        <v>827</v>
      </c>
      <c r="C21" s="414">
        <v>5.9284326292133996E-2</v>
      </c>
      <c r="D21" s="393" t="s">
        <v>796</v>
      </c>
      <c r="E21" s="269" t="s">
        <v>743</v>
      </c>
      <c r="F21" s="269" t="s">
        <v>680</v>
      </c>
      <c r="G21" s="269" t="s">
        <v>767</v>
      </c>
      <c r="H21" s="270" t="s">
        <v>713</v>
      </c>
    </row>
    <row r="22" spans="1:8" s="257" customFormat="1" ht="15">
      <c r="A22" s="4" t="s">
        <v>591</v>
      </c>
      <c r="B22" s="751" t="s">
        <v>828</v>
      </c>
      <c r="C22" s="414">
        <v>-2.5930454735911268E-2</v>
      </c>
      <c r="D22" s="393" t="s">
        <v>797</v>
      </c>
      <c r="E22" s="356" t="s">
        <v>744</v>
      </c>
      <c r="F22" s="356" t="s">
        <v>681</v>
      </c>
      <c r="G22" s="356" t="s">
        <v>768</v>
      </c>
      <c r="H22" s="352" t="s">
        <v>714</v>
      </c>
    </row>
    <row r="23" spans="1:8" s="257" customFormat="1" ht="15">
      <c r="A23" s="4" t="s">
        <v>406</v>
      </c>
      <c r="B23" s="751" t="s">
        <v>829</v>
      </c>
      <c r="C23" s="414">
        <v>-1.1951196440136355E-2</v>
      </c>
      <c r="D23" s="392" t="s">
        <v>798</v>
      </c>
      <c r="E23" s="356" t="s">
        <v>745</v>
      </c>
      <c r="F23" s="269" t="s">
        <v>682</v>
      </c>
      <c r="G23" s="269" t="s">
        <v>769</v>
      </c>
      <c r="H23" s="270" t="s">
        <v>715</v>
      </c>
    </row>
    <row r="24" spans="1:8" s="257" customFormat="1" ht="15">
      <c r="A24" s="4" t="s">
        <v>407</v>
      </c>
      <c r="B24" s="752" t="s">
        <v>830</v>
      </c>
      <c r="C24" s="414">
        <v>3.9462280064479584E-2</v>
      </c>
      <c r="D24" s="393" t="s">
        <v>799</v>
      </c>
      <c r="E24" s="269" t="s">
        <v>746</v>
      </c>
      <c r="F24" s="269" t="s">
        <v>683</v>
      </c>
      <c r="G24" s="269" t="s">
        <v>770</v>
      </c>
      <c r="H24" s="270" t="s">
        <v>716</v>
      </c>
    </row>
    <row r="25" spans="1:8" s="257" customFormat="1" ht="15">
      <c r="A25" s="4" t="s">
        <v>639</v>
      </c>
      <c r="B25" s="751" t="s">
        <v>831</v>
      </c>
      <c r="C25" s="414">
        <v>-1.4489332425654231E-2</v>
      </c>
      <c r="D25" s="392" t="s">
        <v>800</v>
      </c>
      <c r="E25" s="356" t="s">
        <v>747</v>
      </c>
      <c r="F25" s="269" t="s">
        <v>684</v>
      </c>
      <c r="G25" s="269" t="s">
        <v>771</v>
      </c>
      <c r="H25" s="270" t="s">
        <v>717</v>
      </c>
    </row>
    <row r="26" spans="1:8" s="257" customFormat="1" ht="15">
      <c r="A26" s="4" t="s">
        <v>218</v>
      </c>
      <c r="B26" s="752" t="s">
        <v>832</v>
      </c>
      <c r="C26" s="414">
        <v>9.9080415037505892E-2</v>
      </c>
      <c r="D26" s="393" t="s">
        <v>801</v>
      </c>
      <c r="E26" s="356" t="s">
        <v>748</v>
      </c>
      <c r="F26" s="269" t="s">
        <v>685</v>
      </c>
      <c r="G26" s="269" t="s">
        <v>772</v>
      </c>
      <c r="H26" s="352" t="s">
        <v>718</v>
      </c>
    </row>
    <row r="27" spans="1:8" s="257" customFormat="1" ht="15">
      <c r="A27" s="4" t="s">
        <v>29</v>
      </c>
      <c r="B27" s="752" t="s">
        <v>833</v>
      </c>
      <c r="C27" s="414">
        <v>4.4871453711346918E-2</v>
      </c>
      <c r="D27" s="393" t="s">
        <v>802</v>
      </c>
      <c r="E27" s="269" t="s">
        <v>749</v>
      </c>
      <c r="F27" s="269" t="s">
        <v>686</v>
      </c>
      <c r="G27" s="356" t="s">
        <v>773</v>
      </c>
      <c r="H27" s="352" t="s">
        <v>719</v>
      </c>
    </row>
    <row r="28" spans="1:8" s="257" customFormat="1" ht="15">
      <c r="A28" s="4" t="s">
        <v>40</v>
      </c>
      <c r="B28" s="751" t="s">
        <v>834</v>
      </c>
      <c r="C28" s="414">
        <v>-5.9301820551981764E-2</v>
      </c>
      <c r="D28" s="392" t="s">
        <v>803</v>
      </c>
      <c r="E28" s="269" t="s">
        <v>750</v>
      </c>
      <c r="F28" s="269" t="s">
        <v>687</v>
      </c>
      <c r="G28" s="269" t="s">
        <v>774</v>
      </c>
      <c r="H28" s="352" t="s">
        <v>720</v>
      </c>
    </row>
    <row r="29" spans="1:8" s="257" customFormat="1" ht="15">
      <c r="A29" s="4" t="s">
        <v>544</v>
      </c>
      <c r="B29" s="751" t="s">
        <v>835</v>
      </c>
      <c r="C29" s="414">
        <v>-2.1308434042773404E-2</v>
      </c>
      <c r="D29" s="392" t="s">
        <v>804</v>
      </c>
      <c r="E29" s="269" t="s">
        <v>751</v>
      </c>
      <c r="F29" s="356" t="s">
        <v>688</v>
      </c>
      <c r="G29" s="269" t="s">
        <v>775</v>
      </c>
      <c r="H29" s="270" t="s">
        <v>721</v>
      </c>
    </row>
    <row r="30" spans="1:8" s="257" customFormat="1" ht="15">
      <c r="A30" s="4" t="s">
        <v>32</v>
      </c>
      <c r="B30" s="751" t="s">
        <v>836</v>
      </c>
      <c r="C30" s="414">
        <v>-1.4957358999329326E-2</v>
      </c>
      <c r="D30" s="392" t="s">
        <v>805</v>
      </c>
      <c r="E30" s="356" t="s">
        <v>752</v>
      </c>
      <c r="F30" s="269" t="s">
        <v>689</v>
      </c>
      <c r="G30" s="269" t="s">
        <v>776</v>
      </c>
      <c r="H30" s="352" t="s">
        <v>722</v>
      </c>
    </row>
    <row r="31" spans="1:8" s="257" customFormat="1" ht="15">
      <c r="A31" s="4" t="s">
        <v>409</v>
      </c>
      <c r="B31" s="752" t="s">
        <v>837</v>
      </c>
      <c r="C31" s="414">
        <v>-7.1327331964520608E-3</v>
      </c>
      <c r="D31" s="393" t="s">
        <v>806</v>
      </c>
      <c r="E31" s="269" t="s">
        <v>753</v>
      </c>
      <c r="F31" s="269" t="s">
        <v>690</v>
      </c>
      <c r="G31" s="269" t="s">
        <v>777</v>
      </c>
      <c r="H31" s="270" t="s">
        <v>723</v>
      </c>
    </row>
    <row r="32" spans="1:8" s="257" customFormat="1" ht="15">
      <c r="A32" s="4" t="s">
        <v>220</v>
      </c>
      <c r="B32" s="752" t="s">
        <v>838</v>
      </c>
      <c r="C32" s="414">
        <v>9.7004989878409914E-3</v>
      </c>
      <c r="D32" s="393" t="s">
        <v>807</v>
      </c>
      <c r="E32" s="269" t="s">
        <v>754</v>
      </c>
      <c r="F32" s="269" t="s">
        <v>691</v>
      </c>
      <c r="G32" s="269" t="s">
        <v>778</v>
      </c>
      <c r="H32" s="352" t="s">
        <v>724</v>
      </c>
    </row>
    <row r="33" spans="1:8" s="257" customFormat="1" ht="15">
      <c r="A33" s="4" t="s">
        <v>551</v>
      </c>
      <c r="B33" s="751" t="s">
        <v>839</v>
      </c>
      <c r="C33" s="414">
        <v>-4.1954269040821772E-2</v>
      </c>
      <c r="D33" s="392" t="s">
        <v>808</v>
      </c>
      <c r="E33" s="269" t="s">
        <v>755</v>
      </c>
      <c r="F33" s="269" t="s">
        <v>692</v>
      </c>
      <c r="G33" s="269" t="s">
        <v>779</v>
      </c>
      <c r="H33" s="270" t="s">
        <v>725</v>
      </c>
    </row>
    <row r="34" spans="1:8" s="257" customFormat="1" ht="15">
      <c r="A34" s="4" t="s">
        <v>593</v>
      </c>
      <c r="B34" s="752" t="s">
        <v>840</v>
      </c>
      <c r="C34" s="414">
        <v>-2.4418299081802087E-2</v>
      </c>
      <c r="D34" s="393" t="s">
        <v>809</v>
      </c>
      <c r="E34" s="269" t="s">
        <v>756</v>
      </c>
      <c r="F34" s="269" t="s">
        <v>693</v>
      </c>
      <c r="G34" s="269" t="s">
        <v>780</v>
      </c>
      <c r="H34" s="270" t="s">
        <v>726</v>
      </c>
    </row>
    <row r="35" spans="1:8" s="257" customFormat="1" ht="15">
      <c r="A35" s="4" t="s">
        <v>459</v>
      </c>
      <c r="B35" s="752" t="s">
        <v>841</v>
      </c>
      <c r="C35" s="414">
        <v>-1.7741667242535765E-2</v>
      </c>
      <c r="D35" s="393" t="s">
        <v>810</v>
      </c>
      <c r="E35" s="269" t="s">
        <v>757</v>
      </c>
      <c r="F35" s="269" t="s">
        <v>694</v>
      </c>
      <c r="G35" s="356" t="s">
        <v>781</v>
      </c>
      <c r="H35" s="352" t="s">
        <v>727</v>
      </c>
    </row>
    <row r="36" spans="1:8" s="257" customFormat="1" ht="15">
      <c r="A36" s="4" t="s">
        <v>460</v>
      </c>
      <c r="B36" s="752" t="s">
        <v>842</v>
      </c>
      <c r="C36" s="414">
        <v>-1.2462928655518592E-2</v>
      </c>
      <c r="D36" s="393" t="s">
        <v>811</v>
      </c>
      <c r="E36" s="269" t="s">
        <v>758</v>
      </c>
      <c r="F36" s="269" t="s">
        <v>695</v>
      </c>
      <c r="G36" s="269" t="s">
        <v>782</v>
      </c>
      <c r="H36" s="352" t="s">
        <v>728</v>
      </c>
    </row>
    <row r="37" spans="1:8" s="257" customFormat="1" ht="15">
      <c r="A37" s="4" t="s">
        <v>414</v>
      </c>
      <c r="B37" s="752" t="s">
        <v>843</v>
      </c>
      <c r="C37" s="414">
        <v>0.14179966086402956</v>
      </c>
      <c r="D37" s="393" t="s">
        <v>812</v>
      </c>
      <c r="E37" s="269" t="s">
        <v>759</v>
      </c>
      <c r="F37" s="269" t="s">
        <v>696</v>
      </c>
      <c r="G37" s="356" t="s">
        <v>783</v>
      </c>
      <c r="H37" s="270" t="s">
        <v>729</v>
      </c>
    </row>
    <row r="38" spans="1:8" s="257" customFormat="1" ht="15">
      <c r="A38" s="4" t="s">
        <v>415</v>
      </c>
      <c r="B38" s="752" t="s">
        <v>844</v>
      </c>
      <c r="C38" s="414">
        <v>-2.6407349963974404E-2</v>
      </c>
      <c r="D38" s="393" t="s">
        <v>813</v>
      </c>
      <c r="E38" s="269" t="s">
        <v>760</v>
      </c>
      <c r="F38" s="356" t="s">
        <v>697</v>
      </c>
      <c r="G38" s="269" t="s">
        <v>784</v>
      </c>
      <c r="H38" s="352" t="s">
        <v>730</v>
      </c>
    </row>
    <row r="39" spans="1:8" s="257" customFormat="1" ht="15">
      <c r="A39" s="4" t="s">
        <v>545</v>
      </c>
      <c r="B39" s="751" t="s">
        <v>1186</v>
      </c>
      <c r="C39" s="414">
        <v>-7.9904457963126813E-3</v>
      </c>
      <c r="D39" s="392" t="s">
        <v>814</v>
      </c>
      <c r="E39" s="356" t="s">
        <v>1185</v>
      </c>
      <c r="F39" s="356" t="s">
        <v>698</v>
      </c>
      <c r="G39" s="356" t="s">
        <v>785</v>
      </c>
      <c r="H39" s="270" t="s">
        <v>731</v>
      </c>
    </row>
    <row r="40" spans="1:8" s="257" customFormat="1" ht="15">
      <c r="A40" s="4" t="s">
        <v>703</v>
      </c>
      <c r="B40" s="751" t="s">
        <v>1200</v>
      </c>
      <c r="C40" s="414">
        <v>8.2042560193938185E-2</v>
      </c>
      <c r="D40" s="392" t="s">
        <v>815</v>
      </c>
      <c r="E40" s="356" t="s">
        <v>1197</v>
      </c>
      <c r="F40" s="356" t="s">
        <v>699</v>
      </c>
      <c r="G40" s="356" t="s">
        <v>786</v>
      </c>
      <c r="H40" s="353" t="s">
        <v>732</v>
      </c>
    </row>
    <row r="41" spans="1:8" s="257" customFormat="1" ht="15">
      <c r="A41" s="4" t="s">
        <v>704</v>
      </c>
      <c r="B41" s="752" t="s">
        <v>1201</v>
      </c>
      <c r="C41" s="414">
        <v>3.5500806924105191E-2</v>
      </c>
      <c r="D41" s="393" t="s">
        <v>816</v>
      </c>
      <c r="E41" s="356" t="s">
        <v>1198</v>
      </c>
      <c r="F41" s="356" t="s">
        <v>700</v>
      </c>
      <c r="G41" s="356" t="s">
        <v>787</v>
      </c>
      <c r="H41" s="353" t="s">
        <v>733</v>
      </c>
    </row>
    <row r="42" spans="1:8" s="257" customFormat="1" ht="15.75" thickBot="1">
      <c r="A42" s="4" t="s">
        <v>705</v>
      </c>
      <c r="B42" s="752" t="s">
        <v>1202</v>
      </c>
      <c r="C42" s="414">
        <v>7.0989368157688165E-2</v>
      </c>
      <c r="D42" s="393" t="s">
        <v>817</v>
      </c>
      <c r="E42" s="356" t="s">
        <v>1199</v>
      </c>
      <c r="F42" s="269" t="s">
        <v>701</v>
      </c>
      <c r="G42" s="356" t="s">
        <v>788</v>
      </c>
      <c r="H42" s="354" t="s">
        <v>734</v>
      </c>
    </row>
    <row r="43" spans="1:8" s="257" customFormat="1" ht="15.75" customHeight="1" thickBot="1">
      <c r="A43" s="231" t="s">
        <v>702</v>
      </c>
      <c r="B43" s="233"/>
      <c r="C43" s="407"/>
      <c r="D43" s="271"/>
      <c r="E43" s="271"/>
      <c r="F43" s="271"/>
      <c r="G43" s="271"/>
      <c r="H43" s="272"/>
    </row>
    <row r="44" spans="1:8" s="257" customFormat="1" ht="15.75" thickBot="1">
      <c r="A44" s="128" t="s">
        <v>398</v>
      </c>
      <c r="B44" s="411">
        <v>7.205405235140328E-3</v>
      </c>
      <c r="C44" s="412">
        <v>8.5593029350738269E-3</v>
      </c>
      <c r="D44" s="394">
        <v>6.7873680280295633E-3</v>
      </c>
      <c r="E44" s="287">
        <v>3.7087956006010806E-3</v>
      </c>
      <c r="F44" s="287">
        <v>1.71542833087771E-2</v>
      </c>
      <c r="G44" s="287">
        <v>4.7536732929991353E-3</v>
      </c>
      <c r="H44" s="334">
        <v>1.0392394444962252E-2</v>
      </c>
    </row>
    <row r="45" spans="1:8" s="257" customFormat="1" ht="15">
      <c r="A45" s="4" t="s">
        <v>400</v>
      </c>
      <c r="B45" s="413">
        <v>9.225092250922509E-4</v>
      </c>
      <c r="C45" s="414">
        <v>1.5156631486745622E-3</v>
      </c>
      <c r="D45" s="395">
        <v>5.8530875036581797E-4</v>
      </c>
      <c r="E45" s="262">
        <v>0</v>
      </c>
      <c r="F45" s="262">
        <v>0</v>
      </c>
      <c r="G45" s="262">
        <v>0</v>
      </c>
      <c r="H45" s="344">
        <v>6.993006993006993E-3</v>
      </c>
    </row>
    <row r="46" spans="1:8" s="257" customFormat="1" ht="15">
      <c r="A46" s="4" t="s">
        <v>401</v>
      </c>
      <c r="B46" s="413">
        <v>1.0195261419800971E-3</v>
      </c>
      <c r="C46" s="414">
        <v>1.419681643245866E-3</v>
      </c>
      <c r="D46" s="395">
        <v>9.1196671321496761E-4</v>
      </c>
      <c r="E46" s="262">
        <v>8.1677103185407026E-4</v>
      </c>
      <c r="F46" s="262">
        <v>2.9977516862353237E-3</v>
      </c>
      <c r="G46" s="262">
        <v>1.2690355329949238E-3</v>
      </c>
      <c r="H46" s="344">
        <v>1.1028832519300457E-3</v>
      </c>
    </row>
    <row r="47" spans="1:8" s="257" customFormat="1" ht="15">
      <c r="A47" s="4" t="s">
        <v>402</v>
      </c>
      <c r="B47" s="413">
        <v>3.6405742490702307E-3</v>
      </c>
      <c r="C47" s="414">
        <v>5.2594947259346058E-3</v>
      </c>
      <c r="D47" s="395">
        <v>3.0857436141380886E-3</v>
      </c>
      <c r="E47" s="262">
        <v>2.9819329942115417E-3</v>
      </c>
      <c r="F47" s="262">
        <v>9.5047999239616012E-3</v>
      </c>
      <c r="G47" s="262">
        <v>3.8422649140546004E-3</v>
      </c>
      <c r="H47" s="344">
        <v>6.8827321833071966E-3</v>
      </c>
    </row>
    <row r="48" spans="1:8" s="257" customFormat="1" ht="15">
      <c r="A48" s="4" t="s">
        <v>403</v>
      </c>
      <c r="B48" s="421">
        <v>2.3093877155590001E-2</v>
      </c>
      <c r="C48" s="422">
        <v>2.6729648255811589E-2</v>
      </c>
      <c r="D48" s="417">
        <v>2.2174846487606408E-2</v>
      </c>
      <c r="E48" s="262">
        <v>9.0518563976679962E-3</v>
      </c>
      <c r="F48" s="418">
        <v>5.005847953216374E-2</v>
      </c>
      <c r="G48" s="262">
        <v>1.2028430836522689E-2</v>
      </c>
      <c r="H48" s="419">
        <v>4.0334628025097102E-2</v>
      </c>
    </row>
    <row r="49" spans="1:8" s="257" customFormat="1" ht="15">
      <c r="A49" s="4" t="s">
        <v>399</v>
      </c>
      <c r="B49" s="413">
        <v>4.9044098581484032E-3</v>
      </c>
      <c r="C49" s="414">
        <v>5.5965162942548186E-3</v>
      </c>
      <c r="D49" s="395">
        <v>4.7445595582008759E-3</v>
      </c>
      <c r="E49" s="262">
        <v>2.3480003817886799E-3</v>
      </c>
      <c r="F49" s="262">
        <v>1.2774229380727576E-2</v>
      </c>
      <c r="G49" s="262">
        <v>2.5511683191279644E-3</v>
      </c>
      <c r="H49" s="344">
        <v>5.5646238314289954E-3</v>
      </c>
    </row>
    <row r="50" spans="1:8" s="257" customFormat="1" ht="15">
      <c r="A50" s="4" t="s">
        <v>6</v>
      </c>
      <c r="B50" s="413">
        <v>8.8524688219636938E-3</v>
      </c>
      <c r="C50" s="414">
        <v>7.9486977369279364E-3</v>
      </c>
      <c r="D50" s="395">
        <v>9.080421272003274E-3</v>
      </c>
      <c r="E50" s="262">
        <v>1.2652889076339097E-3</v>
      </c>
      <c r="F50" s="262">
        <v>1.936619718309859E-2</v>
      </c>
      <c r="G50" s="262">
        <v>1.2903225806451613E-3</v>
      </c>
      <c r="H50" s="344">
        <v>8.7412587412587419E-3</v>
      </c>
    </row>
    <row r="51" spans="1:8" s="257" customFormat="1" ht="15">
      <c r="A51" s="4" t="s">
        <v>404</v>
      </c>
      <c r="B51" s="413">
        <v>2.7446675031367628E-3</v>
      </c>
      <c r="C51" s="414">
        <v>3.1560951746035411E-3</v>
      </c>
      <c r="D51" s="395">
        <v>2.671324360423302E-3</v>
      </c>
      <c r="E51" s="262">
        <v>0</v>
      </c>
      <c r="F51" s="262">
        <v>1.0218978102189781E-2</v>
      </c>
      <c r="G51" s="262">
        <v>0</v>
      </c>
      <c r="H51" s="344">
        <v>2.8901734104046241E-3</v>
      </c>
    </row>
    <row r="52" spans="1:8" s="257" customFormat="1" ht="15">
      <c r="A52" s="4" t="s">
        <v>591</v>
      </c>
      <c r="B52" s="413">
        <v>5.4962344500618853E-3</v>
      </c>
      <c r="C52" s="414">
        <v>7.0835861788528364E-3</v>
      </c>
      <c r="D52" s="395">
        <v>4.9565962919301257E-3</v>
      </c>
      <c r="E52" s="262">
        <v>3.564154786150713E-3</v>
      </c>
      <c r="F52" s="262">
        <v>1.1212624584717609E-2</v>
      </c>
      <c r="G52" s="262">
        <v>5.0462573591253156E-3</v>
      </c>
      <c r="H52" s="344">
        <v>1.0638297872340425E-2</v>
      </c>
    </row>
    <row r="53" spans="1:8" s="257" customFormat="1" ht="15">
      <c r="A53" s="4" t="s">
        <v>406</v>
      </c>
      <c r="B53" s="413">
        <v>7.3169292500147518E-3</v>
      </c>
      <c r="C53" s="414">
        <v>1.0782346544654162E-2</v>
      </c>
      <c r="D53" s="395">
        <v>5.9496567505720821E-3</v>
      </c>
      <c r="E53" s="262">
        <v>5.2424639580602884E-3</v>
      </c>
      <c r="F53" s="262">
        <v>1.899441340782123E-2</v>
      </c>
      <c r="G53" s="262">
        <v>4.9504950495049506E-3</v>
      </c>
      <c r="H53" s="344">
        <v>1.8774703557312252E-2</v>
      </c>
    </row>
    <row r="54" spans="1:8" s="257" customFormat="1" ht="15">
      <c r="A54" s="4" t="s">
        <v>407</v>
      </c>
      <c r="B54" s="413">
        <v>1.3392857142857142E-2</v>
      </c>
      <c r="C54" s="414">
        <v>1.7387088702253802E-2</v>
      </c>
      <c r="D54" s="395">
        <v>1.2272850556007594E-2</v>
      </c>
      <c r="E54" s="262">
        <v>6.1728395061728392E-3</v>
      </c>
      <c r="F54" s="418">
        <v>3.0991735537190084E-2</v>
      </c>
      <c r="G54" s="262">
        <v>1.2219959266802444E-2</v>
      </c>
      <c r="H54" s="419">
        <v>2.5278058645096056E-2</v>
      </c>
    </row>
    <row r="55" spans="1:8" s="257" customFormat="1" ht="15">
      <c r="A55" s="4" t="s">
        <v>639</v>
      </c>
      <c r="B55" s="413">
        <v>7.0192722123021984E-3</v>
      </c>
      <c r="C55" s="414">
        <v>1.036368202618795E-2</v>
      </c>
      <c r="D55" s="395">
        <v>6.0837916102122686E-3</v>
      </c>
      <c r="E55" s="262">
        <v>4.0257648953301124E-3</v>
      </c>
      <c r="F55" s="262">
        <v>1.9199346405228759E-2</v>
      </c>
      <c r="G55" s="262">
        <v>7.2580645161290326E-3</v>
      </c>
      <c r="H55" s="344">
        <v>1.5251442704039572E-2</v>
      </c>
    </row>
    <row r="56" spans="1:8" s="257" customFormat="1" ht="15">
      <c r="A56" s="4" t="s">
        <v>218</v>
      </c>
      <c r="B56" s="413">
        <v>7.0294651748579464E-4</v>
      </c>
      <c r="C56" s="414">
        <v>1.7969451931716083E-4</v>
      </c>
      <c r="D56" s="395">
        <v>8.9847259658580418E-4</v>
      </c>
      <c r="E56" s="262">
        <v>0</v>
      </c>
      <c r="F56" s="262">
        <v>0</v>
      </c>
      <c r="G56" s="262">
        <v>0</v>
      </c>
      <c r="H56" s="344">
        <v>0</v>
      </c>
    </row>
    <row r="57" spans="1:8" s="257" customFormat="1" ht="15">
      <c r="A57" s="4" t="s">
        <v>29</v>
      </c>
      <c r="B57" s="413">
        <v>2.872973527601067E-3</v>
      </c>
      <c r="C57" s="414">
        <v>2.5590650992590456E-3</v>
      </c>
      <c r="D57" s="395">
        <v>3.015184381778742E-3</v>
      </c>
      <c r="E57" s="262">
        <v>8.415737428992215E-4</v>
      </c>
      <c r="F57" s="262">
        <v>7.052186177715092E-3</v>
      </c>
      <c r="G57" s="262">
        <v>6.8119891008174384E-4</v>
      </c>
      <c r="H57" s="344">
        <v>1.2051822838204278E-3</v>
      </c>
    </row>
    <row r="58" spans="1:8" s="257" customFormat="1" ht="15">
      <c r="A58" s="4" t="s">
        <v>40</v>
      </c>
      <c r="B58" s="413">
        <v>2.3767082590612004E-3</v>
      </c>
      <c r="C58" s="414">
        <v>3.9212127623386855E-3</v>
      </c>
      <c r="D58" s="395">
        <v>1.9833399444664813E-3</v>
      </c>
      <c r="E58" s="262">
        <v>5.2770448548812663E-3</v>
      </c>
      <c r="F58" s="262">
        <v>0</v>
      </c>
      <c r="G58" s="262">
        <v>1.2345679012345678E-2</v>
      </c>
      <c r="H58" s="344">
        <v>0</v>
      </c>
    </row>
    <row r="59" spans="1:8" s="257" customFormat="1" ht="15">
      <c r="A59" s="4" t="s">
        <v>544</v>
      </c>
      <c r="B59" s="413">
        <v>6.1226644146521693E-3</v>
      </c>
      <c r="C59" s="414">
        <v>7.0602795500439323E-3</v>
      </c>
      <c r="D59" s="395">
        <v>5.823293172690763E-3</v>
      </c>
      <c r="E59" s="262">
        <v>2.5412960609911056E-3</v>
      </c>
      <c r="F59" s="262">
        <v>1.3713080168776372E-2</v>
      </c>
      <c r="G59" s="262">
        <v>1.976284584980237E-3</v>
      </c>
      <c r="H59" s="344">
        <v>1.1247443762781187E-2</v>
      </c>
    </row>
    <row r="60" spans="1:8" s="257" customFormat="1" ht="15">
      <c r="A60" s="4" t="s">
        <v>32</v>
      </c>
      <c r="B60" s="413">
        <v>4.9164991341388168E-3</v>
      </c>
      <c r="C60" s="414">
        <v>4.1947986143439139E-3</v>
      </c>
      <c r="D60" s="395">
        <v>5.0607789630364676E-3</v>
      </c>
      <c r="E60" s="262">
        <v>2.2935779816513763E-3</v>
      </c>
      <c r="F60" s="262">
        <v>8.9598753408648233E-3</v>
      </c>
      <c r="G60" s="262">
        <v>8.8261253309797002E-4</v>
      </c>
      <c r="H60" s="344">
        <v>3.7771482530689331E-3</v>
      </c>
    </row>
    <row r="61" spans="1:8" s="257" customFormat="1" ht="15">
      <c r="A61" s="4" t="s">
        <v>409</v>
      </c>
      <c r="B61" s="413">
        <v>6.7403401520495336E-3</v>
      </c>
      <c r="C61" s="414">
        <v>8.235394065173738E-3</v>
      </c>
      <c r="D61" s="395">
        <v>6.1937481854253363E-3</v>
      </c>
      <c r="E61" s="262">
        <v>4.329004329004329E-3</v>
      </c>
      <c r="F61" s="262">
        <v>1.2797074954296161E-2</v>
      </c>
      <c r="G61" s="262">
        <v>0</v>
      </c>
      <c r="H61" s="344">
        <v>1.7857142857142856E-2</v>
      </c>
    </row>
    <row r="62" spans="1:8" s="257" customFormat="1" ht="15">
      <c r="A62" s="4" t="s">
        <v>220</v>
      </c>
      <c r="B62" s="413">
        <v>8.6940086940086939E-3</v>
      </c>
      <c r="C62" s="414">
        <v>6.6537185529467278E-3</v>
      </c>
      <c r="D62" s="395">
        <v>9.2952112013178021E-3</v>
      </c>
      <c r="E62" s="262">
        <v>1.2165450121654502E-3</v>
      </c>
      <c r="F62" s="262">
        <v>1.263537906137184E-2</v>
      </c>
      <c r="G62" s="262">
        <v>0</v>
      </c>
      <c r="H62" s="344">
        <v>1.0121457489878543E-2</v>
      </c>
    </row>
    <row r="63" spans="1:8" s="257" customFormat="1" ht="15">
      <c r="A63" s="4" t="s">
        <v>551</v>
      </c>
      <c r="B63" s="413">
        <v>8.7060430180949128E-3</v>
      </c>
      <c r="C63" s="414">
        <v>8.9844889845398165E-3</v>
      </c>
      <c r="D63" s="395">
        <v>8.1685296646603605E-3</v>
      </c>
      <c r="E63" s="262">
        <v>4.8543689320388345E-3</v>
      </c>
      <c r="F63" s="262">
        <v>1.0791366906474821E-2</v>
      </c>
      <c r="G63" s="262">
        <v>0</v>
      </c>
      <c r="H63" s="419">
        <v>2.1108179419525065E-2</v>
      </c>
    </row>
    <row r="64" spans="1:8" s="257" customFormat="1" ht="15">
      <c r="A64" s="4" t="s">
        <v>593</v>
      </c>
      <c r="B64" s="413">
        <v>2.8999516674722086E-3</v>
      </c>
      <c r="C64" s="414">
        <v>5.1440028838993946E-3</v>
      </c>
      <c r="D64" s="395">
        <v>2.6921926413401138E-3</v>
      </c>
      <c r="E64" s="262">
        <v>0</v>
      </c>
      <c r="F64" s="262">
        <v>8.0000000000000002E-3</v>
      </c>
      <c r="G64" s="262">
        <v>1.1494252873563218E-2</v>
      </c>
      <c r="H64" s="344">
        <v>3.5335689045936395E-3</v>
      </c>
    </row>
    <row r="65" spans="1:8" s="257" customFormat="1" ht="15">
      <c r="A65" s="4" t="s">
        <v>459</v>
      </c>
      <c r="B65" s="421">
        <v>5.2124397722295226E-2</v>
      </c>
      <c r="C65" s="422">
        <v>6.1617646092996269E-2</v>
      </c>
      <c r="D65" s="417">
        <v>4.954954954954955E-2</v>
      </c>
      <c r="E65" s="418">
        <v>2.6589595375722544E-2</v>
      </c>
      <c r="F65" s="418">
        <v>0.12404580152671756</v>
      </c>
      <c r="G65" s="418">
        <v>4.9079754601226995E-2</v>
      </c>
      <c r="H65" s="419">
        <v>5.8823529411764705E-2</v>
      </c>
    </row>
    <row r="66" spans="1:8" s="257" customFormat="1" ht="15">
      <c r="A66" s="4" t="s">
        <v>460</v>
      </c>
      <c r="B66" s="413">
        <v>1.3772504770596532E-2</v>
      </c>
      <c r="C66" s="414">
        <v>2.3288938480059841E-2</v>
      </c>
      <c r="D66" s="395">
        <v>1.1082693947144074E-2</v>
      </c>
      <c r="E66" s="262">
        <v>1.222707423580786E-2</v>
      </c>
      <c r="F66" s="418">
        <v>4.4596912521440824E-2</v>
      </c>
      <c r="G66" s="418">
        <v>2.6315789473684209E-2</v>
      </c>
      <c r="H66" s="419">
        <v>2.2222222222222223E-2</v>
      </c>
    </row>
    <row r="67" spans="1:8" s="257" customFormat="1" ht="15">
      <c r="A67" s="4" t="s">
        <v>414</v>
      </c>
      <c r="B67" s="413">
        <v>0</v>
      </c>
      <c r="C67" s="414">
        <v>0</v>
      </c>
      <c r="D67" s="395">
        <v>0</v>
      </c>
      <c r="E67" s="262">
        <v>0</v>
      </c>
      <c r="F67" s="262">
        <v>0</v>
      </c>
      <c r="G67" s="262">
        <v>0</v>
      </c>
      <c r="H67" s="344">
        <v>0</v>
      </c>
    </row>
    <row r="68" spans="1:8" s="257" customFormat="1" ht="15">
      <c r="A68" s="4" t="s">
        <v>415</v>
      </c>
      <c r="B68" s="413">
        <v>0</v>
      </c>
      <c r="C68" s="414">
        <v>0</v>
      </c>
      <c r="D68" s="395">
        <v>0</v>
      </c>
      <c r="E68" s="262">
        <v>0</v>
      </c>
      <c r="F68" s="262">
        <v>0</v>
      </c>
      <c r="G68" s="262">
        <v>0</v>
      </c>
      <c r="H68" s="344">
        <v>0</v>
      </c>
    </row>
    <row r="69" spans="1:8" s="257" customFormat="1" ht="15.75" thickBot="1">
      <c r="A69" s="4" t="s">
        <v>545</v>
      </c>
      <c r="B69" s="413">
        <v>6.3856722642141716E-3</v>
      </c>
      <c r="C69" s="414">
        <v>4.1362149145980891E-3</v>
      </c>
      <c r="D69" s="395">
        <v>8.156338953361068E-3</v>
      </c>
      <c r="E69" s="262">
        <v>1.1225144323284157E-3</v>
      </c>
      <c r="F69" s="262">
        <v>1.1401140114011402E-2</v>
      </c>
      <c r="G69" s="262">
        <v>0</v>
      </c>
      <c r="H69" s="344">
        <v>0</v>
      </c>
    </row>
    <row r="70" spans="1:8" s="257" customFormat="1" ht="15.75" thickBot="1">
      <c r="A70" s="231" t="s">
        <v>454</v>
      </c>
      <c r="B70" s="226"/>
      <c r="C70" s="406"/>
      <c r="D70" s="266"/>
      <c r="E70" s="266"/>
      <c r="F70" s="266"/>
      <c r="G70" s="266"/>
      <c r="H70" s="267"/>
    </row>
    <row r="71" spans="1:8" s="257" customFormat="1" ht="15.75" thickBot="1">
      <c r="A71" s="128" t="s">
        <v>398</v>
      </c>
      <c r="B71" s="411">
        <v>1.4332062872082401E-2</v>
      </c>
      <c r="C71" s="412">
        <v>1.3329524898025625E-2</v>
      </c>
      <c r="D71" s="394">
        <v>1.466484870103244E-2</v>
      </c>
      <c r="E71" s="287">
        <v>7.6733702081401671E-3</v>
      </c>
      <c r="F71" s="420">
        <v>2.1732266891180803E-2</v>
      </c>
      <c r="G71" s="287">
        <v>6.2662057044079516E-3</v>
      </c>
      <c r="H71" s="334">
        <v>1.6310932985366764E-2</v>
      </c>
    </row>
    <row r="72" spans="1:8" s="257" customFormat="1" ht="15">
      <c r="A72" s="4" t="s">
        <v>400</v>
      </c>
      <c r="B72" s="413">
        <v>3.2287822878228783E-3</v>
      </c>
      <c r="C72" s="414">
        <v>3.3283721385904963E-3</v>
      </c>
      <c r="D72" s="395">
        <v>2.9265437518290896E-3</v>
      </c>
      <c r="E72" s="262">
        <v>3.2258064516129032E-3</v>
      </c>
      <c r="F72" s="262">
        <v>0</v>
      </c>
      <c r="G72" s="262">
        <v>0</v>
      </c>
      <c r="H72" s="344">
        <v>1.048951048951049E-2</v>
      </c>
    </row>
    <row r="73" spans="1:8" s="257" customFormat="1" ht="15">
      <c r="A73" s="4" t="s">
        <v>401</v>
      </c>
      <c r="B73" s="413">
        <v>3.4907688556927237E-3</v>
      </c>
      <c r="C73" s="414">
        <v>2.9229832277138977E-3</v>
      </c>
      <c r="D73" s="395">
        <v>3.7048647724358063E-3</v>
      </c>
      <c r="E73" s="262">
        <v>2.4503130955622109E-3</v>
      </c>
      <c r="F73" s="262">
        <v>4.2468148888333748E-3</v>
      </c>
      <c r="G73" s="262">
        <v>1.6920473773265651E-3</v>
      </c>
      <c r="H73" s="344">
        <v>2.5208760044115332E-3</v>
      </c>
    </row>
    <row r="74" spans="1:8" s="257" customFormat="1" ht="15">
      <c r="A74" s="4" t="s">
        <v>402</v>
      </c>
      <c r="B74" s="413">
        <v>9.5135761037023949E-3</v>
      </c>
      <c r="C74" s="414">
        <v>9.2634103280773428E-3</v>
      </c>
      <c r="D74" s="395">
        <v>9.5764456990492398E-3</v>
      </c>
      <c r="E74" s="262">
        <v>6.5485587323861312E-3</v>
      </c>
      <c r="F74" s="262">
        <v>1.3116623895067009E-2</v>
      </c>
      <c r="G74" s="262">
        <v>5.6622851365015171E-3</v>
      </c>
      <c r="H74" s="344">
        <v>1.141313817738282E-2</v>
      </c>
    </row>
    <row r="75" spans="1:8" s="257" customFormat="1" ht="15">
      <c r="A75" s="4" t="s">
        <v>403</v>
      </c>
      <c r="B75" s="421">
        <v>3.8655299360589035E-2</v>
      </c>
      <c r="C75" s="422">
        <v>3.8012828781668187E-2</v>
      </c>
      <c r="D75" s="417">
        <v>3.9019922830933688E-2</v>
      </c>
      <c r="E75" s="262">
        <v>1.6722921141454433E-2</v>
      </c>
      <c r="F75" s="418">
        <v>6.0350877192982454E-2</v>
      </c>
      <c r="G75" s="262">
        <v>1.4215418261344996E-2</v>
      </c>
      <c r="H75" s="419">
        <v>5.9755004481625337E-2</v>
      </c>
    </row>
    <row r="76" spans="1:8" s="257" customFormat="1" ht="15">
      <c r="A76" s="4" t="s">
        <v>399</v>
      </c>
      <c r="B76" s="413">
        <v>9.5115827551969043E-3</v>
      </c>
      <c r="C76" s="414">
        <v>8.6462657043855067E-3</v>
      </c>
      <c r="D76" s="395">
        <v>9.8841614365764614E-3</v>
      </c>
      <c r="E76" s="262">
        <v>4.8678056695618975E-3</v>
      </c>
      <c r="F76" s="262">
        <v>1.6245487364620937E-2</v>
      </c>
      <c r="G76" s="262">
        <v>3.4788658897199512E-3</v>
      </c>
      <c r="H76" s="344">
        <v>8.7550081614482869E-3</v>
      </c>
    </row>
    <row r="77" spans="1:8" s="257" customFormat="1" ht="15">
      <c r="A77" s="4" t="s">
        <v>6</v>
      </c>
      <c r="B77" s="413">
        <v>1.6269402159284626E-2</v>
      </c>
      <c r="C77" s="414">
        <v>1.4511826367517211E-2</v>
      </c>
      <c r="D77" s="395">
        <v>1.6821108257973279E-2</v>
      </c>
      <c r="E77" s="262">
        <v>4.2176296921130323E-3</v>
      </c>
      <c r="F77" s="418">
        <v>2.8169014084507043E-2</v>
      </c>
      <c r="G77" s="262">
        <v>6.4516129032258064E-3</v>
      </c>
      <c r="H77" s="344">
        <v>1.68997668997669E-2</v>
      </c>
    </row>
    <row r="78" spans="1:8" s="257" customFormat="1" ht="15">
      <c r="A78" s="4" t="s">
        <v>404</v>
      </c>
      <c r="B78" s="413">
        <v>4.86198243412798E-3</v>
      </c>
      <c r="C78" s="414">
        <v>4.7877369259502981E-3</v>
      </c>
      <c r="D78" s="395">
        <v>5.0344189869516078E-3</v>
      </c>
      <c r="E78" s="262">
        <v>0</v>
      </c>
      <c r="F78" s="262">
        <v>1.167883211678832E-2</v>
      </c>
      <c r="G78" s="262">
        <v>0</v>
      </c>
      <c r="H78" s="344">
        <v>7.2254335260115606E-3</v>
      </c>
    </row>
    <row r="79" spans="1:8" s="257" customFormat="1" ht="15">
      <c r="A79" s="4" t="s">
        <v>591</v>
      </c>
      <c r="B79" s="413">
        <v>1.3446894207975834E-2</v>
      </c>
      <c r="C79" s="414">
        <v>1.1867972859673797E-2</v>
      </c>
      <c r="D79" s="395">
        <v>1.3958846854570786E-2</v>
      </c>
      <c r="E79" s="262">
        <v>6.8737270875763746E-3</v>
      </c>
      <c r="F79" s="262">
        <v>1.4534883720930232E-2</v>
      </c>
      <c r="G79" s="262">
        <v>5.8873002523128683E-3</v>
      </c>
      <c r="H79" s="344">
        <v>1.8085106382978722E-2</v>
      </c>
    </row>
    <row r="80" spans="1:8" s="257" customFormat="1" ht="15">
      <c r="A80" s="4" t="s">
        <v>406</v>
      </c>
      <c r="B80" s="413">
        <v>1.6876143270195314E-2</v>
      </c>
      <c r="C80" s="414">
        <v>1.5122753342790899E-2</v>
      </c>
      <c r="D80" s="395">
        <v>1.7467581998474448E-2</v>
      </c>
      <c r="E80" s="262">
        <v>7.8636959370904317E-3</v>
      </c>
      <c r="F80" s="418">
        <v>2.4581005586592177E-2</v>
      </c>
      <c r="G80" s="262">
        <v>4.9504950495049506E-3</v>
      </c>
      <c r="H80" s="419">
        <v>2.0750988142292492E-2</v>
      </c>
    </row>
    <row r="81" spans="1:8" s="257" customFormat="1" ht="15">
      <c r="A81" s="4" t="s">
        <v>407</v>
      </c>
      <c r="B81" s="421">
        <v>2.9177295918367346E-2</v>
      </c>
      <c r="C81" s="422">
        <v>2.6521032697859288E-2</v>
      </c>
      <c r="D81" s="417">
        <v>3.0173582858692705E-2</v>
      </c>
      <c r="E81" s="262">
        <v>1.3580246913580247E-2</v>
      </c>
      <c r="F81" s="418">
        <v>3.8223140495867766E-2</v>
      </c>
      <c r="G81" s="262">
        <v>1.0183299389002037E-2</v>
      </c>
      <c r="H81" s="419">
        <v>4.0444893832153689E-2</v>
      </c>
    </row>
    <row r="82" spans="1:8" s="257" customFormat="1" ht="15">
      <c r="A82" s="4" t="s">
        <v>639</v>
      </c>
      <c r="B82" s="421">
        <v>2.1406727828746176E-2</v>
      </c>
      <c r="C82" s="414">
        <v>1.9206183107887888E-2</v>
      </c>
      <c r="D82" s="417">
        <v>2.2608326027470045E-2</v>
      </c>
      <c r="E82" s="262">
        <v>1.0869565217391304E-2</v>
      </c>
      <c r="F82" s="418">
        <v>2.6960784313725492E-2</v>
      </c>
      <c r="G82" s="262">
        <v>1.2096774193548387E-2</v>
      </c>
      <c r="H82" s="419">
        <v>2.3495465787304205E-2</v>
      </c>
    </row>
    <row r="83" spans="1:8" s="257" customFormat="1" ht="15">
      <c r="A83" s="4" t="s">
        <v>218</v>
      </c>
      <c r="B83" s="413">
        <v>9.3726202331439286E-4</v>
      </c>
      <c r="C83" s="414">
        <v>4.797201899627776E-4</v>
      </c>
      <c r="D83" s="395">
        <v>1.1230907457322552E-3</v>
      </c>
      <c r="E83" s="262">
        <v>0</v>
      </c>
      <c r="F83" s="262">
        <v>1.2755102040816326E-3</v>
      </c>
      <c r="G83" s="262">
        <v>0</v>
      </c>
      <c r="H83" s="344">
        <v>0</v>
      </c>
    </row>
    <row r="84" spans="1:8" s="257" customFormat="1" ht="15">
      <c r="A84" s="4" t="s">
        <v>29</v>
      </c>
      <c r="B84" s="413">
        <v>3.8990355017443053E-3</v>
      </c>
      <c r="C84" s="414">
        <v>3.5645499825364703E-3</v>
      </c>
      <c r="D84" s="395">
        <v>4.0347071583514103E-3</v>
      </c>
      <c r="E84" s="262">
        <v>2.1039343572480541E-3</v>
      </c>
      <c r="F84" s="262">
        <v>8.8152327221438648E-3</v>
      </c>
      <c r="G84" s="262">
        <v>1.3623978201634877E-3</v>
      </c>
      <c r="H84" s="344">
        <v>1.5064778547755348E-3</v>
      </c>
    </row>
    <row r="85" spans="1:8" s="257" customFormat="1" ht="15">
      <c r="A85" s="4" t="s">
        <v>40</v>
      </c>
      <c r="B85" s="413">
        <v>4.4563279857397506E-3</v>
      </c>
      <c r="C85" s="414">
        <v>6.866350151479776E-3</v>
      </c>
      <c r="D85" s="395">
        <v>4.3633478778262597E-3</v>
      </c>
      <c r="E85" s="262">
        <v>5.2770448548812663E-3</v>
      </c>
      <c r="F85" s="262">
        <v>0</v>
      </c>
      <c r="G85" s="418">
        <v>2.4691358024691357E-2</v>
      </c>
      <c r="H85" s="344">
        <v>0</v>
      </c>
    </row>
    <row r="86" spans="1:8" s="257" customFormat="1" ht="15">
      <c r="A86" s="4" t="s">
        <v>544</v>
      </c>
      <c r="B86" s="413">
        <v>1.0978570674548717E-2</v>
      </c>
      <c r="C86" s="414">
        <v>1.0181217588520813E-2</v>
      </c>
      <c r="D86" s="395">
        <v>1.1244979919678716E-2</v>
      </c>
      <c r="E86" s="262">
        <v>4.4472681067344345E-3</v>
      </c>
      <c r="F86" s="262">
        <v>1.6877637130801686E-2</v>
      </c>
      <c r="G86" s="262">
        <v>1.976284584980237E-3</v>
      </c>
      <c r="H86" s="344">
        <v>1.6359918200408999E-2</v>
      </c>
    </row>
    <row r="87" spans="1:8" s="257" customFormat="1" ht="15">
      <c r="A87" s="4" t="s">
        <v>32</v>
      </c>
      <c r="B87" s="413">
        <v>6.7278409204004855E-3</v>
      </c>
      <c r="C87" s="414">
        <v>6.0548881518959303E-3</v>
      </c>
      <c r="D87" s="395">
        <v>6.7477052840486228E-3</v>
      </c>
      <c r="E87" s="262">
        <v>2.2935779816513763E-3</v>
      </c>
      <c r="F87" s="262">
        <v>1.090767432800935E-2</v>
      </c>
      <c r="G87" s="262">
        <v>8.8261253309797002E-4</v>
      </c>
      <c r="H87" s="344">
        <v>9.442870632672332E-3</v>
      </c>
    </row>
    <row r="88" spans="1:8" s="257" customFormat="1" ht="15">
      <c r="A88" s="4" t="s">
        <v>409</v>
      </c>
      <c r="B88" s="413">
        <v>1.5361705462810566E-2</v>
      </c>
      <c r="C88" s="414">
        <v>1.2402712257541863E-2</v>
      </c>
      <c r="D88" s="395">
        <v>1.5871479725152425E-2</v>
      </c>
      <c r="E88" s="262">
        <v>1.406926406926407E-2</v>
      </c>
      <c r="F88" s="262">
        <v>1.0968921389396709E-2</v>
      </c>
      <c r="G88" s="262">
        <v>0</v>
      </c>
      <c r="H88" s="419">
        <v>2.1103896103896104E-2</v>
      </c>
    </row>
    <row r="89" spans="1:8" s="257" customFormat="1" ht="15">
      <c r="A89" s="4" t="s">
        <v>220</v>
      </c>
      <c r="B89" s="413">
        <v>1.4553014553014554E-2</v>
      </c>
      <c r="C89" s="414">
        <v>1.0473278025640463E-2</v>
      </c>
      <c r="D89" s="395">
        <v>1.5648899870573007E-2</v>
      </c>
      <c r="E89" s="262">
        <v>6.082725060827251E-3</v>
      </c>
      <c r="F89" s="262">
        <v>1.444043321299639E-2</v>
      </c>
      <c r="G89" s="262">
        <v>0</v>
      </c>
      <c r="H89" s="344">
        <v>1.6194331983805668E-2</v>
      </c>
    </row>
    <row r="90" spans="1:8" s="257" customFormat="1" ht="15">
      <c r="A90" s="4" t="s">
        <v>551</v>
      </c>
      <c r="B90" s="413">
        <v>1.3997951519289859E-2</v>
      </c>
      <c r="C90" s="414">
        <v>1.3374974814951594E-2</v>
      </c>
      <c r="D90" s="395">
        <v>1.354256233877902E-2</v>
      </c>
      <c r="E90" s="262">
        <v>7.2815533980582527E-3</v>
      </c>
      <c r="F90" s="262">
        <v>1.4388489208633094E-2</v>
      </c>
      <c r="G90" s="262">
        <v>0</v>
      </c>
      <c r="H90" s="419">
        <v>3.1662269129287601E-2</v>
      </c>
    </row>
    <row r="91" spans="1:8" s="257" customFormat="1" ht="15">
      <c r="A91" s="4" t="s">
        <v>593</v>
      </c>
      <c r="B91" s="413">
        <v>7.9748670855485735E-3</v>
      </c>
      <c r="C91" s="414">
        <v>1.0161541773768951E-2</v>
      </c>
      <c r="D91" s="395">
        <v>7.1791803769069695E-3</v>
      </c>
      <c r="E91" s="262">
        <v>0.01</v>
      </c>
      <c r="F91" s="262">
        <v>8.0000000000000002E-3</v>
      </c>
      <c r="G91" s="262">
        <v>1.1494252873563218E-2</v>
      </c>
      <c r="H91" s="344">
        <v>1.4134275618374558E-2</v>
      </c>
    </row>
    <row r="92" spans="1:8" s="257" customFormat="1" ht="15">
      <c r="A92" s="4" t="s">
        <v>459</v>
      </c>
      <c r="B92" s="421">
        <v>8.3442838370565042E-2</v>
      </c>
      <c r="C92" s="422">
        <v>8.3018478814262428E-2</v>
      </c>
      <c r="D92" s="395">
        <v>8.3755630630630629E-2</v>
      </c>
      <c r="E92" s="418">
        <v>5.086705202312139E-2</v>
      </c>
      <c r="F92" s="418">
        <v>0.14122137404580154</v>
      </c>
      <c r="G92" s="418">
        <v>5.5214723926380369E-2</v>
      </c>
      <c r="H92" s="419">
        <v>8.4033613445378158E-2</v>
      </c>
    </row>
    <row r="93" spans="1:8" s="257" customFormat="1" ht="15">
      <c r="A93" s="4" t="s">
        <v>460</v>
      </c>
      <c r="B93" s="421">
        <v>2.5138969551149092E-2</v>
      </c>
      <c r="C93" s="422">
        <v>3.168674231211617E-2</v>
      </c>
      <c r="D93" s="417">
        <v>2.355072463768116E-2</v>
      </c>
      <c r="E93" s="262">
        <v>1.8340611353711789E-2</v>
      </c>
      <c r="F93" s="418">
        <v>5.8319039451114926E-2</v>
      </c>
      <c r="G93" s="418">
        <v>3.007518796992481E-2</v>
      </c>
      <c r="H93" s="419">
        <v>2.8148148148148148E-2</v>
      </c>
    </row>
    <row r="94" spans="1:8" s="257" customFormat="1" ht="15">
      <c r="A94" s="4" t="s">
        <v>414</v>
      </c>
      <c r="B94" s="413">
        <v>0</v>
      </c>
      <c r="C94" s="414">
        <v>0</v>
      </c>
      <c r="D94" s="395">
        <v>0</v>
      </c>
      <c r="E94" s="262">
        <v>0</v>
      </c>
      <c r="F94" s="262">
        <v>0</v>
      </c>
      <c r="G94" s="262">
        <v>0</v>
      </c>
      <c r="H94" s="344">
        <v>0</v>
      </c>
    </row>
    <row r="95" spans="1:8" s="257" customFormat="1" ht="15">
      <c r="A95" s="4" t="s">
        <v>415</v>
      </c>
      <c r="B95" s="413">
        <v>2.9754820280885503E-5</v>
      </c>
      <c r="C95" s="414">
        <v>7.9891347767036839E-6</v>
      </c>
      <c r="D95" s="395">
        <v>3.9945673883518416E-5</v>
      </c>
      <c r="E95" s="262">
        <v>0</v>
      </c>
      <c r="F95" s="262">
        <v>0</v>
      </c>
      <c r="G95" s="262">
        <v>0</v>
      </c>
      <c r="H95" s="344">
        <v>0</v>
      </c>
    </row>
    <row r="96" spans="1:8" s="257" customFormat="1" ht="15.75" thickBot="1">
      <c r="A96" s="4" t="s">
        <v>545</v>
      </c>
      <c r="B96" s="413">
        <v>9.8670737610306435E-3</v>
      </c>
      <c r="C96" s="414">
        <v>6.2866291131868811E-3</v>
      </c>
      <c r="D96" s="395">
        <v>1.2590321874315743E-2</v>
      </c>
      <c r="E96" s="262">
        <v>2.4053880692751764E-3</v>
      </c>
      <c r="F96" s="262">
        <v>1.5301530153015301E-2</v>
      </c>
      <c r="G96" s="262">
        <v>7.1942446043165469E-4</v>
      </c>
      <c r="H96" s="344">
        <v>4.1416442327604059E-4</v>
      </c>
    </row>
    <row r="97" spans="1:8" s="257" customFormat="1" ht="15.75" thickBot="1">
      <c r="A97" s="231" t="s">
        <v>455</v>
      </c>
      <c r="B97" s="226"/>
      <c r="C97" s="406"/>
      <c r="D97" s="266"/>
      <c r="E97" s="266"/>
      <c r="F97" s="266"/>
      <c r="G97" s="266"/>
      <c r="H97" s="267"/>
    </row>
    <row r="98" spans="1:8" s="257" customFormat="1" ht="15.75" thickBot="1">
      <c r="A98" s="128" t="s">
        <v>398</v>
      </c>
      <c r="B98" s="411">
        <v>0.8543431925326278</v>
      </c>
      <c r="C98" s="412">
        <v>0.85763244010466821</v>
      </c>
      <c r="D98" s="394">
        <v>0.85361153985911875</v>
      </c>
      <c r="E98" s="287">
        <v>0.84218435271925052</v>
      </c>
      <c r="F98" s="287">
        <v>0.80404125447274255</v>
      </c>
      <c r="G98" s="287">
        <v>0.86689714779602423</v>
      </c>
      <c r="H98" s="334">
        <v>0.92142790567620469</v>
      </c>
    </row>
    <row r="99" spans="1:8" s="257" customFormat="1" ht="15">
      <c r="A99" s="4" t="s">
        <v>400</v>
      </c>
      <c r="B99" s="413">
        <v>0.92735239852398521</v>
      </c>
      <c r="C99" s="414">
        <v>0.89289687910002302</v>
      </c>
      <c r="D99" s="395">
        <v>0.94234708808896694</v>
      </c>
      <c r="E99" s="262">
        <v>0.97741935483870968</v>
      </c>
      <c r="F99" s="262">
        <v>0.86829268292682926</v>
      </c>
      <c r="G99" s="262">
        <v>0.94915254237288138</v>
      </c>
      <c r="H99" s="344">
        <v>0.72727272727272729</v>
      </c>
    </row>
    <row r="100" spans="1:8" s="257" customFormat="1" ht="15">
      <c r="A100" s="4" t="s">
        <v>401</v>
      </c>
      <c r="B100" s="413">
        <v>0.9617677696757464</v>
      </c>
      <c r="C100" s="414">
        <v>0.96034955491070717</v>
      </c>
      <c r="D100" s="395">
        <v>0.96162615064550139</v>
      </c>
      <c r="E100" s="262">
        <v>0.96528723114620196</v>
      </c>
      <c r="F100" s="262">
        <v>0.91981014239320513</v>
      </c>
      <c r="G100" s="262">
        <v>0.97377326565143829</v>
      </c>
      <c r="H100" s="344">
        <v>0.98125098471718919</v>
      </c>
    </row>
    <row r="101" spans="1:8" s="257" customFormat="1" ht="15">
      <c r="A101" s="4" t="s">
        <v>402</v>
      </c>
      <c r="B101" s="413">
        <v>0.89203881970816534</v>
      </c>
      <c r="C101" s="414">
        <v>0.89148121860990914</v>
      </c>
      <c r="D101" s="395">
        <v>0.89297539541957971</v>
      </c>
      <c r="E101" s="262">
        <v>0.87668830029819333</v>
      </c>
      <c r="F101" s="262">
        <v>0.83775306529797544</v>
      </c>
      <c r="G101" s="262">
        <v>0.90313447927199186</v>
      </c>
      <c r="H101" s="344">
        <v>0.94685485276180514</v>
      </c>
    </row>
    <row r="102" spans="1:8" s="257" customFormat="1" ht="15">
      <c r="A102" s="4" t="s">
        <v>403</v>
      </c>
      <c r="B102" s="413">
        <v>0.64007701995737265</v>
      </c>
      <c r="C102" s="414">
        <v>0.64395074534894747</v>
      </c>
      <c r="D102" s="395">
        <v>0.64083354602369125</v>
      </c>
      <c r="E102" s="262">
        <v>0.60647437864375575</v>
      </c>
      <c r="F102" s="262">
        <v>0.60959064327485379</v>
      </c>
      <c r="G102" s="262">
        <v>0.62547840349917982</v>
      </c>
      <c r="H102" s="344">
        <v>0.73737675530325664</v>
      </c>
    </row>
    <row r="103" spans="1:8" s="257" customFormat="1" ht="15">
      <c r="A103" s="4" t="s">
        <v>399</v>
      </c>
      <c r="B103" s="413">
        <v>0.89976948325038109</v>
      </c>
      <c r="C103" s="414">
        <v>0.8886531532151366</v>
      </c>
      <c r="D103" s="395">
        <v>0.90214700436369821</v>
      </c>
      <c r="E103" s="262">
        <v>0.89716521905125513</v>
      </c>
      <c r="F103" s="418">
        <v>0.78558039433490701</v>
      </c>
      <c r="G103" s="262">
        <v>0.90526437847866414</v>
      </c>
      <c r="H103" s="344">
        <v>0.95310876984715831</v>
      </c>
    </row>
    <row r="104" spans="1:8" s="257" customFormat="1" ht="15">
      <c r="A104" s="4" t="s">
        <v>6</v>
      </c>
      <c r="B104" s="413">
        <v>0.86670454885306691</v>
      </c>
      <c r="C104" s="414">
        <v>0.87604155565721431</v>
      </c>
      <c r="D104" s="395">
        <v>0.86197015369729446</v>
      </c>
      <c r="E104" s="262">
        <v>0.95613665120202451</v>
      </c>
      <c r="F104" s="418">
        <v>0.74882629107981225</v>
      </c>
      <c r="G104" s="262">
        <v>0.88903225806451613</v>
      </c>
      <c r="H104" s="344">
        <v>0.9242424242424242</v>
      </c>
    </row>
    <row r="105" spans="1:8" s="257" customFormat="1" ht="15">
      <c r="A105" s="4" t="s">
        <v>404</v>
      </c>
      <c r="B105" s="413">
        <v>0.97169071518193229</v>
      </c>
      <c r="C105" s="414">
        <v>0.96952090696730431</v>
      </c>
      <c r="D105" s="395">
        <v>0.97308126990650368</v>
      </c>
      <c r="E105" s="262">
        <v>0.96953124999999996</v>
      </c>
      <c r="F105" s="262">
        <v>0.96058394160583938</v>
      </c>
      <c r="G105" s="262">
        <v>0.98342541436464093</v>
      </c>
      <c r="H105" s="344">
        <v>0.96098265895953761</v>
      </c>
    </row>
    <row r="106" spans="1:8" s="257" customFormat="1" ht="15">
      <c r="A106" s="4" t="s">
        <v>591</v>
      </c>
      <c r="B106" s="413">
        <v>0.89250875831253018</v>
      </c>
      <c r="C106" s="414">
        <v>0.90042316397248678</v>
      </c>
      <c r="D106" s="395">
        <v>0.89063337262887154</v>
      </c>
      <c r="E106" s="262">
        <v>0.8877291242362525</v>
      </c>
      <c r="F106" s="262">
        <v>0.84426910299003322</v>
      </c>
      <c r="G106" s="262">
        <v>0.93019343986543312</v>
      </c>
      <c r="H106" s="344">
        <v>0.94929078014184398</v>
      </c>
    </row>
    <row r="107" spans="1:8" s="257" customFormat="1" ht="15">
      <c r="A107" s="4" t="s">
        <v>406</v>
      </c>
      <c r="B107" s="413">
        <v>0.92724375995751462</v>
      </c>
      <c r="C107" s="414">
        <v>0.91402259404843422</v>
      </c>
      <c r="D107" s="395">
        <v>0.93127383676582765</v>
      </c>
      <c r="E107" s="262">
        <v>0.92529488859764086</v>
      </c>
      <c r="F107" s="262">
        <v>0.86145251396648048</v>
      </c>
      <c r="G107" s="262">
        <v>0.90841584158415845</v>
      </c>
      <c r="H107" s="344">
        <v>0.94367588932806323</v>
      </c>
    </row>
    <row r="108" spans="1:8" s="257" customFormat="1" ht="15">
      <c r="A108" s="4" t="s">
        <v>407</v>
      </c>
      <c r="B108" s="413">
        <v>0.52136479591836737</v>
      </c>
      <c r="C108" s="414">
        <v>0.54560408776729763</v>
      </c>
      <c r="D108" s="395">
        <v>0.51851098454027666</v>
      </c>
      <c r="E108" s="418">
        <v>0.44444444444444442</v>
      </c>
      <c r="F108" s="262">
        <v>0.50206611570247939</v>
      </c>
      <c r="G108" s="262">
        <v>0.5865580448065173</v>
      </c>
      <c r="H108" s="344">
        <v>0.67644084934277049</v>
      </c>
    </row>
    <row r="109" spans="1:8" s="257" customFormat="1" ht="15">
      <c r="A109" s="4" t="s">
        <v>639</v>
      </c>
      <c r="B109" s="413">
        <v>0.71021899308334868</v>
      </c>
      <c r="C109" s="414">
        <v>0.72619317576568554</v>
      </c>
      <c r="D109" s="395">
        <v>0.70808426981217287</v>
      </c>
      <c r="E109" s="262">
        <v>0.66344605475040253</v>
      </c>
      <c r="F109" s="262">
        <v>0.69485294117647056</v>
      </c>
      <c r="G109" s="262">
        <v>0.70967741935483875</v>
      </c>
      <c r="H109" s="344">
        <v>0.85490519373454243</v>
      </c>
    </row>
    <row r="110" spans="1:8" s="257" customFormat="1" ht="15">
      <c r="A110" s="4" t="s">
        <v>218</v>
      </c>
      <c r="B110" s="413">
        <v>0.99490363774822799</v>
      </c>
      <c r="C110" s="414">
        <v>0.99358302548471067</v>
      </c>
      <c r="D110" s="417">
        <v>0.99513327343516023</v>
      </c>
      <c r="E110" s="262">
        <v>1</v>
      </c>
      <c r="F110" s="418">
        <v>0.97448979591836737</v>
      </c>
      <c r="G110" s="262">
        <v>1</v>
      </c>
      <c r="H110" s="419">
        <v>0.99829205807002563</v>
      </c>
    </row>
    <row r="111" spans="1:8" s="257" customFormat="1" ht="15">
      <c r="A111" s="4" t="s">
        <v>29</v>
      </c>
      <c r="B111" s="413">
        <v>0.98469457555236339</v>
      </c>
      <c r="C111" s="414">
        <v>0.98445220900051544</v>
      </c>
      <c r="D111" s="395">
        <v>0.98494577006507589</v>
      </c>
      <c r="E111" s="262">
        <v>0.98548285293498838</v>
      </c>
      <c r="F111" s="262">
        <v>0.9657968970380818</v>
      </c>
      <c r="G111" s="262">
        <v>0.9938692098092643</v>
      </c>
      <c r="H111" s="344">
        <v>0.99216631515516718</v>
      </c>
    </row>
    <row r="112" spans="1:8" s="257" customFormat="1" ht="15">
      <c r="A112" s="4" t="s">
        <v>40</v>
      </c>
      <c r="B112" s="413">
        <v>0.98098633392751045</v>
      </c>
      <c r="C112" s="414">
        <v>0.9720457948368757</v>
      </c>
      <c r="D112" s="395">
        <v>0.98413328044426818</v>
      </c>
      <c r="E112" s="262">
        <v>0.9762532981530343</v>
      </c>
      <c r="F112" s="262">
        <v>0.96666666666666667</v>
      </c>
      <c r="G112" s="262">
        <v>0.96296296296296291</v>
      </c>
      <c r="H112" s="344">
        <v>0.97021276595744677</v>
      </c>
    </row>
    <row r="113" spans="1:33" s="257" customFormat="1" ht="15">
      <c r="A113" s="4" t="s">
        <v>544</v>
      </c>
      <c r="B113" s="413">
        <v>0.93951229811041903</v>
      </c>
      <c r="C113" s="414">
        <v>0.92912784021171024</v>
      </c>
      <c r="D113" s="395">
        <v>0.94417670682730925</v>
      </c>
      <c r="E113" s="262">
        <v>0.92503176620076244</v>
      </c>
      <c r="F113" s="262">
        <v>0.89345991561181437</v>
      </c>
      <c r="G113" s="262">
        <v>0.95454545454545459</v>
      </c>
      <c r="H113" s="344">
        <v>0.92842535787321068</v>
      </c>
    </row>
    <row r="114" spans="1:33" s="257" customFormat="1" ht="15">
      <c r="A114" s="4" t="s">
        <v>32</v>
      </c>
      <c r="B114" s="413">
        <v>0.87089711180556939</v>
      </c>
      <c r="C114" s="414">
        <v>0.88568989083804828</v>
      </c>
      <c r="D114" s="395">
        <v>0.86383031505829821</v>
      </c>
      <c r="E114" s="262">
        <v>0.88958060288335516</v>
      </c>
      <c r="F114" s="262">
        <v>0.84495520062329565</v>
      </c>
      <c r="G114" s="262">
        <v>0.86407766990291257</v>
      </c>
      <c r="H114" s="344">
        <v>0.96600566572237956</v>
      </c>
    </row>
    <row r="115" spans="1:33" s="257" customFormat="1" ht="15">
      <c r="A115" s="4" t="s">
        <v>409</v>
      </c>
      <c r="B115" s="413">
        <v>0.7460616035739478</v>
      </c>
      <c r="C115" s="414">
        <v>0.76268203285461811</v>
      </c>
      <c r="D115" s="395">
        <v>0.74044324010451945</v>
      </c>
      <c r="E115" s="262">
        <v>0.78679653679653683</v>
      </c>
      <c r="F115" s="418">
        <v>0.62888482632541132</v>
      </c>
      <c r="G115" s="262">
        <v>0.80825958702064893</v>
      </c>
      <c r="H115" s="344">
        <v>0.84902597402597402</v>
      </c>
    </row>
    <row r="116" spans="1:33" s="257" customFormat="1" ht="15">
      <c r="A116" s="4" t="s">
        <v>220</v>
      </c>
      <c r="B116" s="413">
        <v>0.9013419013419014</v>
      </c>
      <c r="C116" s="414">
        <v>0.89459782585420622</v>
      </c>
      <c r="D116" s="395">
        <v>0.90445934815860685</v>
      </c>
      <c r="E116" s="262">
        <v>0.88077858880778592</v>
      </c>
      <c r="F116" s="262">
        <v>0.85379061371841158</v>
      </c>
      <c r="G116" s="262">
        <v>0.89671361502347413</v>
      </c>
      <c r="H116" s="344">
        <v>0.93724696356275305</v>
      </c>
    </row>
    <row r="117" spans="1:33" s="257" customFormat="1" ht="15">
      <c r="A117" s="4" t="s">
        <v>551</v>
      </c>
      <c r="B117" s="413">
        <v>0.70826220553089791</v>
      </c>
      <c r="C117" s="414">
        <v>0.70135758352274569</v>
      </c>
      <c r="D117" s="395">
        <v>0.70829750644883915</v>
      </c>
      <c r="E117" s="262">
        <v>0.7063106796116505</v>
      </c>
      <c r="F117" s="418">
        <v>0.6151079136690647</v>
      </c>
      <c r="G117" s="262">
        <v>0.69343065693430661</v>
      </c>
      <c r="H117" s="344">
        <v>0.78364116094986802</v>
      </c>
    </row>
    <row r="118" spans="1:33" s="257" customFormat="1" ht="15">
      <c r="A118" s="4" t="s">
        <v>593</v>
      </c>
      <c r="B118" s="413">
        <v>0.96085065248912516</v>
      </c>
      <c r="C118" s="414">
        <v>0.93827597917543937</v>
      </c>
      <c r="D118" s="395">
        <v>0.96709542327250975</v>
      </c>
      <c r="E118" s="262">
        <v>0.96</v>
      </c>
      <c r="F118" s="262">
        <v>0.88800000000000001</v>
      </c>
      <c r="G118" s="262">
        <v>0.95402298850574707</v>
      </c>
      <c r="H118" s="344">
        <v>0.92226148409893993</v>
      </c>
    </row>
    <row r="119" spans="1:33" s="257" customFormat="1" ht="15">
      <c r="A119" s="4" t="s">
        <v>459</v>
      </c>
      <c r="B119" s="413">
        <v>0.48368374945247483</v>
      </c>
      <c r="C119" s="414">
        <v>0.46650647873179851</v>
      </c>
      <c r="D119" s="395">
        <v>0.48902027027027029</v>
      </c>
      <c r="E119" s="262">
        <v>0.46705202312138727</v>
      </c>
      <c r="F119" s="418">
        <v>0.29961832061068705</v>
      </c>
      <c r="G119" s="262">
        <v>0.41717791411042943</v>
      </c>
      <c r="H119" s="419">
        <v>0.65966386554621848</v>
      </c>
    </row>
    <row r="120" spans="1:33" s="257" customFormat="1" ht="15">
      <c r="A120" s="4" t="s">
        <v>460</v>
      </c>
      <c r="B120" s="413">
        <v>0.86376835642578609</v>
      </c>
      <c r="C120" s="414">
        <v>0.83589517389461621</v>
      </c>
      <c r="D120" s="395">
        <v>0.87681159420289856</v>
      </c>
      <c r="E120" s="262">
        <v>0.78689956331877731</v>
      </c>
      <c r="F120" s="262">
        <v>0.74614065180102918</v>
      </c>
      <c r="G120" s="262">
        <v>0.84962406015037595</v>
      </c>
      <c r="H120" s="344">
        <v>0.92</v>
      </c>
    </row>
    <row r="121" spans="1:33" s="257" customFormat="1" ht="15">
      <c r="A121" s="4" t="s">
        <v>414</v>
      </c>
      <c r="B121" s="413">
        <v>0.9988012467034284</v>
      </c>
      <c r="C121" s="414">
        <v>0.99533149723711856</v>
      </c>
      <c r="D121" s="395">
        <v>0.99970811441914764</v>
      </c>
      <c r="E121" s="262">
        <v>1</v>
      </c>
      <c r="F121" s="418">
        <v>0.97916666666666663</v>
      </c>
      <c r="G121" s="262">
        <v>1</v>
      </c>
      <c r="H121" s="419">
        <v>0.99778270509977829</v>
      </c>
    </row>
    <row r="122" spans="1:33" s="257" customFormat="1" ht="15">
      <c r="A122" s="4" t="s">
        <v>415</v>
      </c>
      <c r="B122" s="413">
        <v>0.9990180909307308</v>
      </c>
      <c r="C122" s="414">
        <v>0.99656773358456729</v>
      </c>
      <c r="D122" s="395">
        <v>0.99988016297834947</v>
      </c>
      <c r="E122" s="262">
        <v>1</v>
      </c>
      <c r="F122" s="418">
        <v>0.98327566320645909</v>
      </c>
      <c r="G122" s="262">
        <v>1</v>
      </c>
      <c r="H122" s="344">
        <v>0.99968284173802724</v>
      </c>
    </row>
    <row r="123" spans="1:33" s="257" customFormat="1" ht="15.75" thickBot="1">
      <c r="A123" s="4" t="s">
        <v>545</v>
      </c>
      <c r="B123" s="413">
        <v>0.87422273522731508</v>
      </c>
      <c r="C123" s="414">
        <v>0.83019981314948199</v>
      </c>
      <c r="D123" s="395">
        <v>0.88723450843004159</v>
      </c>
      <c r="E123" s="262">
        <v>0.92912123155869142</v>
      </c>
      <c r="F123" s="418">
        <v>0.51155115511551152</v>
      </c>
      <c r="G123" s="262">
        <v>0.85719424460431659</v>
      </c>
      <c r="H123" s="344">
        <v>0.96500310623317453</v>
      </c>
    </row>
    <row r="124" spans="1:33" s="257" customFormat="1" ht="26.25" thickBot="1">
      <c r="A124" s="231" t="s">
        <v>456</v>
      </c>
      <c r="B124" s="226"/>
      <c r="C124" s="406"/>
      <c r="D124" s="266"/>
      <c r="E124" s="266"/>
      <c r="F124" s="266"/>
      <c r="G124" s="266"/>
      <c r="H124" s="267"/>
    </row>
    <row r="125" spans="1:33" s="257" customFormat="1" ht="15.75" thickBot="1">
      <c r="A125" s="128" t="s">
        <v>398</v>
      </c>
      <c r="B125" s="411">
        <v>2.0238175706815291E-2</v>
      </c>
      <c r="C125" s="412">
        <v>3.6520524327274539E-2</v>
      </c>
      <c r="D125" s="394">
        <v>1.5016187801934726E-2</v>
      </c>
      <c r="E125" s="287">
        <v>1.4615997874036673E-2</v>
      </c>
      <c r="F125" s="420">
        <v>0.11014397905759163</v>
      </c>
      <c r="G125" s="287">
        <v>1.4705882352941176E-2</v>
      </c>
      <c r="H125" s="334">
        <v>2.81205745498685E-2</v>
      </c>
      <c r="I125" s="257">
        <v>1.9230769230769232E-2</v>
      </c>
      <c r="J125" s="257">
        <v>2.4405908798972382E-2</v>
      </c>
      <c r="K125" s="257">
        <v>2.7603974972396025E-2</v>
      </c>
      <c r="L125" s="257">
        <v>4.0518638573743923E-2</v>
      </c>
      <c r="M125" s="257">
        <v>1.6762675800508588E-2</v>
      </c>
      <c r="N125" s="257">
        <v>6.431273644388398E-2</v>
      </c>
      <c r="O125" s="257">
        <v>3.007518796992481E-2</v>
      </c>
      <c r="P125" s="257">
        <v>1.1953679491968622E-2</v>
      </c>
      <c r="Q125" s="257">
        <v>2.4083769633507852E-2</v>
      </c>
      <c r="R125" s="257">
        <v>6.2780269058295965E-2</v>
      </c>
      <c r="S125" s="257">
        <v>5.8341369334619093E-2</v>
      </c>
      <c r="T125" s="257">
        <v>0</v>
      </c>
      <c r="U125" s="257">
        <v>1.1843303978135438E-2</v>
      </c>
      <c r="V125" s="257">
        <v>2.1929824561403508E-2</v>
      </c>
      <c r="W125" s="257">
        <v>2.8634361233480177E-2</v>
      </c>
      <c r="X125" s="257">
        <v>4.8875855327468231E-3</v>
      </c>
      <c r="Y125" s="257">
        <v>2.676864244741874E-2</v>
      </c>
      <c r="Z125" s="257">
        <v>2.591792656587473E-2</v>
      </c>
      <c r="AA125" s="257">
        <v>6.7340067340067337E-3</v>
      </c>
      <c r="AB125" s="257">
        <v>4.5977011494252873E-2</v>
      </c>
      <c r="AC125" s="257">
        <v>0.19108280254777071</v>
      </c>
      <c r="AD125" s="257">
        <v>4.9919484702093397E-2</v>
      </c>
      <c r="AE125" s="257">
        <v>2.2222222222222222E-3</v>
      </c>
      <c r="AF125" s="257">
        <v>1.9035532994923859E-3</v>
      </c>
      <c r="AG125" s="257">
        <v>0</v>
      </c>
    </row>
    <row r="126" spans="1:33" s="257" customFormat="1" ht="15">
      <c r="A126" s="4" t="s">
        <v>400</v>
      </c>
      <c r="B126" s="413">
        <v>2.6112907237005718E-2</v>
      </c>
      <c r="C126" s="414">
        <v>8.4158364859983265E-2</v>
      </c>
      <c r="D126" s="395">
        <v>9.6273291925465833E-3</v>
      </c>
      <c r="E126" s="262">
        <v>6.6006600660066007E-3</v>
      </c>
      <c r="F126" s="418">
        <v>0.37640449438202245</v>
      </c>
      <c r="G126" s="262">
        <v>8.9285714285714281E-3</v>
      </c>
      <c r="H126" s="344">
        <v>1.9230769230769232E-2</v>
      </c>
    </row>
    <row r="127" spans="1:33" s="257" customFormat="1" ht="15">
      <c r="A127" s="4" t="s">
        <v>401</v>
      </c>
      <c r="B127" s="413">
        <v>1.3861363322118266E-2</v>
      </c>
      <c r="C127" s="414">
        <v>2.823883575644983E-2</v>
      </c>
      <c r="D127" s="395">
        <v>9.4687708379639912E-3</v>
      </c>
      <c r="E127" s="262">
        <v>7.7563108165279934E-3</v>
      </c>
      <c r="F127" s="418">
        <v>9.261271048343292E-2</v>
      </c>
      <c r="G127" s="262">
        <v>6.9504778453518675E-3</v>
      </c>
      <c r="H127" s="344">
        <v>2.4405908798972382E-2</v>
      </c>
    </row>
    <row r="128" spans="1:33" s="257" customFormat="1" ht="15">
      <c r="A128" s="4" t="s">
        <v>402</v>
      </c>
      <c r="B128" s="413">
        <v>1.8794345745558549E-2</v>
      </c>
      <c r="C128" s="414">
        <v>3.4211142440441801E-2</v>
      </c>
      <c r="D128" s="395">
        <v>1.3661087279558134E-2</v>
      </c>
      <c r="E128" s="262">
        <v>1.5072695744964653E-2</v>
      </c>
      <c r="F128" s="418">
        <v>9.8820058997050153E-2</v>
      </c>
      <c r="G128" s="262">
        <v>1.5897895208240035E-2</v>
      </c>
      <c r="H128" s="344">
        <v>2.7603974972396025E-2</v>
      </c>
    </row>
    <row r="129" spans="1:8" s="257" customFormat="1" ht="15">
      <c r="A129" s="4" t="s">
        <v>403</v>
      </c>
      <c r="B129" s="413">
        <v>3.5228455207643554E-2</v>
      </c>
      <c r="C129" s="414">
        <v>5.5259033948081071E-2</v>
      </c>
      <c r="D129" s="395">
        <v>2.8722706400524788E-2</v>
      </c>
      <c r="E129" s="262">
        <v>2.5803187452567669E-2</v>
      </c>
      <c r="F129" s="418">
        <v>0.15502686108979277</v>
      </c>
      <c r="G129" s="262">
        <v>2.6223776223776224E-2</v>
      </c>
      <c r="H129" s="344">
        <v>4.0518638573743923E-2</v>
      </c>
    </row>
    <row r="130" spans="1:8" s="257" customFormat="1" ht="15">
      <c r="A130" s="4" t="s">
        <v>399</v>
      </c>
      <c r="B130" s="413">
        <v>1.5069487275455679E-2</v>
      </c>
      <c r="C130" s="414">
        <v>3.0673965670710051E-2</v>
      </c>
      <c r="D130" s="395">
        <v>1.1272893855150051E-2</v>
      </c>
      <c r="E130" s="262">
        <v>1.0894080599174433E-2</v>
      </c>
      <c r="F130" s="418">
        <v>8.7092925632981308E-2</v>
      </c>
      <c r="G130" s="262">
        <v>2.7347252465735879E-2</v>
      </c>
      <c r="H130" s="344">
        <v>1.6762675800508588E-2</v>
      </c>
    </row>
    <row r="131" spans="1:8" s="257" customFormat="1" ht="15">
      <c r="A131" s="4" t="s">
        <v>6</v>
      </c>
      <c r="B131" s="413">
        <v>5.3485162180814352E-2</v>
      </c>
      <c r="C131" s="414">
        <v>0.2126795215195513</v>
      </c>
      <c r="D131" s="395">
        <v>7.9440462827044291E-3</v>
      </c>
      <c r="E131" s="262">
        <v>6.1755624172915745E-3</v>
      </c>
      <c r="F131" s="418">
        <v>0.97335423197492166</v>
      </c>
      <c r="G131" s="262">
        <v>1.1611030478955007E-2</v>
      </c>
      <c r="H131" s="344">
        <v>6.431273644388398E-2</v>
      </c>
    </row>
    <row r="132" spans="1:8" s="257" customFormat="1" ht="15">
      <c r="A132" s="4" t="s">
        <v>404</v>
      </c>
      <c r="B132" s="413">
        <v>1.8723266887256881E-2</v>
      </c>
      <c r="C132" s="414">
        <v>1.9480208846162878E-2</v>
      </c>
      <c r="D132" s="395">
        <v>1.8583042973286876E-2</v>
      </c>
      <c r="E132" s="262">
        <v>1.6921837228041903E-2</v>
      </c>
      <c r="F132" s="262">
        <v>1.2158054711246201E-2</v>
      </c>
      <c r="G132" s="262">
        <v>1.9662921348314606E-2</v>
      </c>
      <c r="H132" s="344">
        <v>3.007518796992481E-2</v>
      </c>
    </row>
    <row r="133" spans="1:8" s="257" customFormat="1" ht="15">
      <c r="A133" s="4" t="s">
        <v>591</v>
      </c>
      <c r="B133" s="413">
        <v>9.5898460453637327E-3</v>
      </c>
      <c r="C133" s="414">
        <v>1.2003216847899456E-2</v>
      </c>
      <c r="D133" s="395">
        <v>8.9043980506588044E-3</v>
      </c>
      <c r="E133" s="262">
        <v>3.728133065672498E-3</v>
      </c>
      <c r="F133" s="262">
        <v>3.000491883915396E-2</v>
      </c>
      <c r="G133" s="262">
        <v>5.4249547920433997E-3</v>
      </c>
      <c r="H133" s="344">
        <v>1.1953679491968622E-2</v>
      </c>
    </row>
    <row r="134" spans="1:8" s="257" customFormat="1" ht="15">
      <c r="A134" s="4" t="s">
        <v>406</v>
      </c>
      <c r="B134" s="413">
        <v>1.8645793559882908E-2</v>
      </c>
      <c r="C134" s="414">
        <v>2.1610778714840288E-2</v>
      </c>
      <c r="D134" s="395">
        <v>1.7609959865672865E-2</v>
      </c>
      <c r="E134" s="262">
        <v>1.6288951841359773E-2</v>
      </c>
      <c r="F134" s="262">
        <v>3.372243839169909E-2</v>
      </c>
      <c r="G134" s="262">
        <v>1.6348773841961851E-2</v>
      </c>
      <c r="H134" s="344">
        <v>2.4083769633507852E-2</v>
      </c>
    </row>
    <row r="135" spans="1:8" s="257" customFormat="1" ht="15">
      <c r="A135" s="4" t="s">
        <v>407</v>
      </c>
      <c r="B135" s="413">
        <v>6.3914373088685014E-2</v>
      </c>
      <c r="C135" s="414">
        <v>7.8475741916572445E-2</v>
      </c>
      <c r="D135" s="395">
        <v>5.8585066038969527E-2</v>
      </c>
      <c r="E135" s="262">
        <v>6.6666666666666666E-2</v>
      </c>
      <c r="F135" s="418">
        <v>0.15226337448559671</v>
      </c>
      <c r="G135" s="262">
        <v>5.2083333333333336E-2</v>
      </c>
      <c r="H135" s="344">
        <v>6.2780269058295965E-2</v>
      </c>
    </row>
    <row r="136" spans="1:8" s="257" customFormat="1" ht="15">
      <c r="A136" s="4" t="s">
        <v>639</v>
      </c>
      <c r="B136" s="413">
        <v>3.1672639001271527E-2</v>
      </c>
      <c r="C136" s="414">
        <v>3.5930835509406775E-2</v>
      </c>
      <c r="D136" s="395">
        <v>2.9527632911867333E-2</v>
      </c>
      <c r="E136" s="262">
        <v>2.7002427184466018E-2</v>
      </c>
      <c r="F136" s="262">
        <v>5.114638447971781E-2</v>
      </c>
      <c r="G136" s="262">
        <v>1.3636363636363636E-2</v>
      </c>
      <c r="H136" s="344">
        <v>5.8341369334619093E-2</v>
      </c>
    </row>
    <row r="137" spans="1:8" s="257" customFormat="1" ht="15">
      <c r="A137" s="4" t="s">
        <v>218</v>
      </c>
      <c r="B137" s="413">
        <v>0</v>
      </c>
      <c r="C137" s="414">
        <v>0</v>
      </c>
      <c r="D137" s="395">
        <v>0</v>
      </c>
      <c r="E137" s="262">
        <v>0</v>
      </c>
      <c r="F137" s="262">
        <v>0</v>
      </c>
      <c r="G137" s="262">
        <v>0</v>
      </c>
      <c r="H137" s="344">
        <v>0</v>
      </c>
    </row>
    <row r="138" spans="1:8" s="257" customFormat="1" ht="15">
      <c r="A138" s="4" t="s">
        <v>29</v>
      </c>
      <c r="B138" s="413">
        <v>9.8990986610166549E-3</v>
      </c>
      <c r="C138" s="414">
        <v>1.3393091788246419E-2</v>
      </c>
      <c r="D138" s="395">
        <v>8.8314319693432591E-3</v>
      </c>
      <c r="E138" s="262">
        <v>1.4730999146029034E-2</v>
      </c>
      <c r="F138" s="262">
        <v>1.1683096020445418E-2</v>
      </c>
      <c r="G138" s="262">
        <v>1.9876627827278958E-2</v>
      </c>
      <c r="H138" s="344">
        <v>1.1843303978135438E-2</v>
      </c>
    </row>
    <row r="139" spans="1:8" s="257" customFormat="1" ht="15">
      <c r="A139" s="4" t="s">
        <v>40</v>
      </c>
      <c r="B139" s="413">
        <v>1.0902483343428226E-2</v>
      </c>
      <c r="C139" s="414">
        <v>1.2425770423628555E-2</v>
      </c>
      <c r="D139" s="395">
        <v>1.0882708585247884E-2</v>
      </c>
      <c r="E139" s="262">
        <v>2.7027027027027029E-3</v>
      </c>
      <c r="F139" s="262">
        <v>1.3793103448275862E-2</v>
      </c>
      <c r="G139" s="262">
        <v>1.282051282051282E-2</v>
      </c>
      <c r="H139" s="344">
        <v>2.1929824561403508E-2</v>
      </c>
    </row>
    <row r="140" spans="1:8" s="257" customFormat="1" ht="15">
      <c r="A140" s="4" t="s">
        <v>544</v>
      </c>
      <c r="B140" s="413">
        <v>1.2808988764044944E-2</v>
      </c>
      <c r="C140" s="414">
        <v>1.6971074343625842E-2</v>
      </c>
      <c r="D140" s="395">
        <v>1.1555366510704665E-2</v>
      </c>
      <c r="E140" s="262">
        <v>6.868131868131868E-3</v>
      </c>
      <c r="F140" s="262">
        <v>2.9515938606847699E-2</v>
      </c>
      <c r="G140" s="262">
        <v>8.2815734989648039E-3</v>
      </c>
      <c r="H140" s="344">
        <v>2.8634361233480177E-2</v>
      </c>
    </row>
    <row r="141" spans="1:8" s="257" customFormat="1" ht="15">
      <c r="A141" s="4" t="s">
        <v>32</v>
      </c>
      <c r="B141" s="413">
        <v>4.6168262747697305E-3</v>
      </c>
      <c r="C141" s="414">
        <v>6.9950383624996833E-3</v>
      </c>
      <c r="D141" s="395">
        <v>3.7908158869647628E-3</v>
      </c>
      <c r="E141" s="262">
        <v>2.9465930018416206E-3</v>
      </c>
      <c r="F141" s="262">
        <v>2.0285846011987092E-2</v>
      </c>
      <c r="G141" s="262">
        <v>3.0643513789581204E-3</v>
      </c>
      <c r="H141" s="344">
        <v>4.8875855327468231E-3</v>
      </c>
    </row>
    <row r="142" spans="1:8" s="257" customFormat="1" ht="15">
      <c r="A142" s="4" t="s">
        <v>409</v>
      </c>
      <c r="B142" s="413">
        <v>1.3341737577476625E-2</v>
      </c>
      <c r="C142" s="414">
        <v>1.7997075567438972E-2</v>
      </c>
      <c r="D142" s="395">
        <v>1.1763168213305451E-2</v>
      </c>
      <c r="E142" s="262">
        <v>1.6506189821182942E-2</v>
      </c>
      <c r="F142" s="262">
        <v>2.0348837209302327E-2</v>
      </c>
      <c r="G142" s="262">
        <v>1.4598540145985401E-2</v>
      </c>
      <c r="H142" s="344">
        <v>2.676864244741874E-2</v>
      </c>
    </row>
    <row r="143" spans="1:8" s="257" customFormat="1" ht="15">
      <c r="A143" s="4" t="s">
        <v>220</v>
      </c>
      <c r="B143" s="413">
        <v>9.2262528832040263E-3</v>
      </c>
      <c r="C143" s="414">
        <v>1.5066919959246033E-2</v>
      </c>
      <c r="D143" s="395">
        <v>8.0655652400156101E-3</v>
      </c>
      <c r="E143" s="262">
        <v>1.3812154696132596E-3</v>
      </c>
      <c r="F143" s="262">
        <v>1.9027484143763214E-2</v>
      </c>
      <c r="G143" s="262">
        <v>2.0942408376963352E-2</v>
      </c>
      <c r="H143" s="344">
        <v>2.591792656587473E-2</v>
      </c>
    </row>
    <row r="144" spans="1:8" s="257" customFormat="1" ht="15">
      <c r="A144" s="4" t="s">
        <v>551</v>
      </c>
      <c r="B144" s="413">
        <v>5.3024825259098581E-3</v>
      </c>
      <c r="C144" s="414">
        <v>7.1406141330729866E-3</v>
      </c>
      <c r="D144" s="395">
        <v>4.552352048558422E-3</v>
      </c>
      <c r="E144" s="262">
        <v>6.8728522336769758E-3</v>
      </c>
      <c r="F144" s="262">
        <v>1.7543859649122806E-2</v>
      </c>
      <c r="G144" s="262">
        <v>0</v>
      </c>
      <c r="H144" s="344">
        <v>6.7340067340067337E-3</v>
      </c>
    </row>
    <row r="145" spans="1:8" s="257" customFormat="1" ht="15">
      <c r="A145" s="4" t="s">
        <v>593</v>
      </c>
      <c r="B145" s="413">
        <v>2.4396378269617706E-2</v>
      </c>
      <c r="C145" s="414">
        <v>2.2179079553072738E-2</v>
      </c>
      <c r="D145" s="395">
        <v>2.4435508815341789E-2</v>
      </c>
      <c r="E145" s="262">
        <v>1.0416666666666666E-2</v>
      </c>
      <c r="F145" s="262">
        <v>1.8018018018018018E-2</v>
      </c>
      <c r="G145" s="262">
        <v>1.2048192771084338E-2</v>
      </c>
      <c r="H145" s="344">
        <v>4.5977011494252873E-2</v>
      </c>
    </row>
    <row r="146" spans="1:8" s="257" customFormat="1" ht="15">
      <c r="A146" s="4" t="s">
        <v>459</v>
      </c>
      <c r="B146" s="413">
        <v>0.19447588861218021</v>
      </c>
      <c r="C146" s="414">
        <v>0.19943323502228133</v>
      </c>
      <c r="D146" s="395">
        <v>0.1948762233736327</v>
      </c>
      <c r="E146" s="262">
        <v>0.15841584158415842</v>
      </c>
      <c r="F146" s="418">
        <v>0.30573248407643311</v>
      </c>
      <c r="G146" s="262">
        <v>0.14705882352941177</v>
      </c>
      <c r="H146" s="344">
        <v>0.19108280254777071</v>
      </c>
    </row>
    <row r="147" spans="1:8" s="257" customFormat="1" ht="15">
      <c r="A147" s="4" t="s">
        <v>460</v>
      </c>
      <c r="B147" s="413">
        <v>1.4599942368648545E-2</v>
      </c>
      <c r="C147" s="414">
        <v>2.6854957182119981E-2</v>
      </c>
      <c r="D147" s="395">
        <v>1.1302868254739912E-2</v>
      </c>
      <c r="E147" s="262">
        <v>7.7691453940066596E-3</v>
      </c>
      <c r="F147" s="262">
        <v>2.9885057471264367E-2</v>
      </c>
      <c r="G147" s="262">
        <v>3.5398230088495575E-2</v>
      </c>
      <c r="H147" s="344">
        <v>4.9919484702093397E-2</v>
      </c>
    </row>
    <row r="148" spans="1:8" s="257" customFormat="1" ht="15">
      <c r="A148" s="4" t="s">
        <v>414</v>
      </c>
      <c r="B148" s="413">
        <v>2.1603456553048487E-3</v>
      </c>
      <c r="C148" s="414">
        <v>2.1554670547203141E-3</v>
      </c>
      <c r="D148" s="417">
        <v>2.1897810218978104E-3</v>
      </c>
      <c r="E148" s="418">
        <v>2.1459227467811159E-3</v>
      </c>
      <c r="F148" s="262">
        <v>0</v>
      </c>
      <c r="G148" s="418">
        <v>4.2194092827004216E-3</v>
      </c>
      <c r="H148" s="419">
        <v>2.2222222222222222E-3</v>
      </c>
    </row>
    <row r="149" spans="1:8" s="257" customFormat="1" ht="15">
      <c r="A149" s="4" t="s">
        <v>415</v>
      </c>
      <c r="B149" s="413">
        <v>1.4296351451973195E-3</v>
      </c>
      <c r="C149" s="414">
        <v>1.5907902198951077E-3</v>
      </c>
      <c r="D149" s="417">
        <v>1.3583156885462026E-3</v>
      </c>
      <c r="E149" s="262">
        <v>0</v>
      </c>
      <c r="F149" s="418">
        <v>4.6920821114369501E-3</v>
      </c>
      <c r="G149" s="262">
        <v>0</v>
      </c>
      <c r="H149" s="419">
        <v>1.9035532994923859E-3</v>
      </c>
    </row>
    <row r="150" spans="1:8" s="257" customFormat="1" ht="15.75" thickBot="1">
      <c r="A150" s="4" t="s">
        <v>545</v>
      </c>
      <c r="B150" s="413">
        <v>3.4882235188892205E-2</v>
      </c>
      <c r="C150" s="414">
        <v>6.6393175347754935E-2</v>
      </c>
      <c r="D150" s="395">
        <v>2.9429911154985191E-2</v>
      </c>
      <c r="E150" s="262">
        <v>2.122885743872972E-2</v>
      </c>
      <c r="F150" s="418">
        <v>0.16129032258064516</v>
      </c>
      <c r="G150" s="262">
        <v>0.1200167855644146</v>
      </c>
      <c r="H150" s="344">
        <v>0</v>
      </c>
    </row>
    <row r="151" spans="1:8" s="257" customFormat="1" ht="15.75" thickBot="1">
      <c r="A151" s="231" t="s">
        <v>1178</v>
      </c>
      <c r="B151" s="226"/>
      <c r="C151" s="406"/>
      <c r="D151" s="266"/>
      <c r="E151" s="266"/>
      <c r="F151" s="266"/>
      <c r="G151" s="266"/>
      <c r="H151" s="267"/>
    </row>
    <row r="152" spans="1:8" s="257" customFormat="1" ht="15.75" thickBot="1">
      <c r="A152" s="128" t="s">
        <v>398</v>
      </c>
      <c r="B152" s="424">
        <v>0.45325127978840479</v>
      </c>
      <c r="C152" s="423">
        <f>AVERAGE(D152:H152)</f>
        <v>0.45986093795403615</v>
      </c>
      <c r="D152" s="396">
        <v>0.44892972273801623</v>
      </c>
      <c r="E152" s="369">
        <v>0.51190971001055086</v>
      </c>
      <c r="F152" s="347">
        <v>0.45748263523468741</v>
      </c>
      <c r="G152" s="347">
        <v>0.45970181503889368</v>
      </c>
      <c r="H152" s="345">
        <v>0.42128080674803259</v>
      </c>
    </row>
    <row r="153" spans="1:8" s="257" customFormat="1" ht="15">
      <c r="A153" s="4" t="s">
        <v>400</v>
      </c>
      <c r="B153" s="425">
        <v>0.11942347288949898</v>
      </c>
      <c r="C153" s="443">
        <f>AVERAGE(D153:H153)</f>
        <v>0.11279161035772797</v>
      </c>
      <c r="D153" s="397">
        <v>0.12232952882645595</v>
      </c>
      <c r="E153" s="348">
        <v>0.10967741935483871</v>
      </c>
      <c r="F153" s="348">
        <v>9.2682926829268292E-2</v>
      </c>
      <c r="G153" s="348">
        <v>0.1271186440677966</v>
      </c>
      <c r="H153" s="346">
        <v>0.11214953271028037</v>
      </c>
    </row>
    <row r="154" spans="1:8" s="257" customFormat="1" ht="15">
      <c r="A154" s="4" t="s">
        <v>401</v>
      </c>
      <c r="B154" s="425">
        <v>0.23818982832665653</v>
      </c>
      <c r="C154" s="443">
        <f t="shared" ref="C154:C177" si="0">AVERAGE(D154:H154)</f>
        <v>0.24708651110771368</v>
      </c>
      <c r="D154" s="397">
        <v>0.23354897546239561</v>
      </c>
      <c r="E154" s="348">
        <v>0.2839640620745984</v>
      </c>
      <c r="F154" s="348">
        <v>0.24431676242817887</v>
      </c>
      <c r="G154" s="348">
        <v>0.2428087986463621</v>
      </c>
      <c r="H154" s="346">
        <v>0.23079395692703311</v>
      </c>
    </row>
    <row r="155" spans="1:8" s="257" customFormat="1" ht="15">
      <c r="A155" s="4" t="s">
        <v>402</v>
      </c>
      <c r="B155" s="425">
        <v>0.42322027489552694</v>
      </c>
      <c r="C155" s="443">
        <f t="shared" si="0"/>
        <v>0.43854391311283258</v>
      </c>
      <c r="D155" s="397">
        <v>0.41564277979808095</v>
      </c>
      <c r="E155" s="348">
        <v>0.49371455300239725</v>
      </c>
      <c r="F155" s="348">
        <v>0.42714570858283435</v>
      </c>
      <c r="G155" s="348">
        <v>0.446309403437816</v>
      </c>
      <c r="H155" s="346">
        <v>0.40990712074303404</v>
      </c>
    </row>
    <row r="156" spans="1:8" s="257" customFormat="1" ht="15">
      <c r="A156" s="4" t="s">
        <v>403</v>
      </c>
      <c r="B156" s="425">
        <v>0.77956950194910535</v>
      </c>
      <c r="C156" s="443">
        <f t="shared" si="0"/>
        <v>0.79905743437089183</v>
      </c>
      <c r="D156" s="397">
        <v>0.77245634843184652</v>
      </c>
      <c r="E156" s="348">
        <v>0.83568579318809455</v>
      </c>
      <c r="F156" s="348">
        <v>0.74923976608187137</v>
      </c>
      <c r="G156" s="348">
        <v>0.7977036632039366</v>
      </c>
      <c r="H156" s="346">
        <v>0.84020160094871033</v>
      </c>
    </row>
    <row r="157" spans="1:8" s="257" customFormat="1" ht="15">
      <c r="A157" s="4" t="s">
        <v>399</v>
      </c>
      <c r="B157" s="425">
        <v>0.28041543261567103</v>
      </c>
      <c r="C157" s="443">
        <f t="shared" si="0"/>
        <v>0.27719319165737866</v>
      </c>
      <c r="D157" s="397">
        <v>0.28038483199559172</v>
      </c>
      <c r="E157" s="348">
        <v>0.31266583945786008</v>
      </c>
      <c r="F157" s="348">
        <v>0.31095529019716744</v>
      </c>
      <c r="G157" s="348">
        <v>0.2545222634508349</v>
      </c>
      <c r="H157" s="346">
        <v>0.22743773318543914</v>
      </c>
    </row>
    <row r="158" spans="1:8" s="257" customFormat="1" ht="15">
      <c r="A158" s="4" t="s">
        <v>6</v>
      </c>
      <c r="B158" s="425">
        <v>0.41245031529242998</v>
      </c>
      <c r="C158" s="443">
        <f t="shared" si="0"/>
        <v>0.43785311175669894</v>
      </c>
      <c r="D158" s="397">
        <v>0.40471139890588365</v>
      </c>
      <c r="E158" s="348">
        <v>0.48460565162378744</v>
      </c>
      <c r="F158" s="348">
        <v>0.39553990610328638</v>
      </c>
      <c r="G158" s="348">
        <v>0.48774193548387096</v>
      </c>
      <c r="H158" s="346">
        <v>0.41666666666666669</v>
      </c>
    </row>
    <row r="159" spans="1:8" s="257" customFormat="1" ht="15">
      <c r="A159" s="4" t="s">
        <v>404</v>
      </c>
      <c r="B159" s="425">
        <v>0.32244608846214384</v>
      </c>
      <c r="C159" s="443">
        <f t="shared" si="0"/>
        <v>0.34513692604415358</v>
      </c>
      <c r="D159" s="397">
        <v>0.31418884208363301</v>
      </c>
      <c r="E159" s="348">
        <v>0.35312500000000002</v>
      </c>
      <c r="F159" s="348">
        <v>0.29635036496350364</v>
      </c>
      <c r="G159" s="348">
        <v>0.38121546961325969</v>
      </c>
      <c r="H159" s="346">
        <v>0.38080495356037153</v>
      </c>
    </row>
    <row r="160" spans="1:8" s="257" customFormat="1" ht="15">
      <c r="A160" s="4" t="s">
        <v>591</v>
      </c>
      <c r="B160" s="425">
        <v>0.37759179038566681</v>
      </c>
      <c r="C160" s="443">
        <f t="shared" si="0"/>
        <v>0.38638026920264146</v>
      </c>
      <c r="D160" s="397">
        <v>0.37163755224520417</v>
      </c>
      <c r="E160" s="348">
        <v>0.42337067209775969</v>
      </c>
      <c r="F160" s="348">
        <v>0.40946843853820597</v>
      </c>
      <c r="G160" s="348">
        <v>0.3507148864592094</v>
      </c>
      <c r="H160" s="346">
        <v>0.37670979667282811</v>
      </c>
    </row>
    <row r="161" spans="1:8" s="257" customFormat="1" ht="15">
      <c r="A161" s="4" t="s">
        <v>406</v>
      </c>
      <c r="B161" s="425">
        <v>0.77283192632386799</v>
      </c>
      <c r="C161" s="443">
        <f t="shared" si="0"/>
        <v>0.7834670560310053</v>
      </c>
      <c r="D161" s="397">
        <v>0.76605644546147977</v>
      </c>
      <c r="E161" s="348">
        <v>0.82437745740498036</v>
      </c>
      <c r="F161" s="348">
        <v>0.81452513966480444</v>
      </c>
      <c r="G161" s="348">
        <v>0.76237623762376239</v>
      </c>
      <c r="H161" s="346">
        <v>0.75</v>
      </c>
    </row>
    <row r="162" spans="1:8" s="257" customFormat="1" ht="15">
      <c r="A162" s="4" t="s">
        <v>407</v>
      </c>
      <c r="B162" s="425">
        <v>0.84291167426571945</v>
      </c>
      <c r="C162" s="443">
        <f t="shared" si="0"/>
        <v>0.83793367604447311</v>
      </c>
      <c r="D162" s="397">
        <v>0.84221589368049909</v>
      </c>
      <c r="E162" s="348">
        <v>0.87037037037037035</v>
      </c>
      <c r="F162" s="348">
        <v>0.80165289256198347</v>
      </c>
      <c r="G162" s="348">
        <v>0.81262729124236255</v>
      </c>
      <c r="H162" s="346">
        <v>0.86280193236714975</v>
      </c>
    </row>
    <row r="163" spans="1:8" s="257" customFormat="1" ht="15">
      <c r="A163" s="4" t="s">
        <v>639</v>
      </c>
      <c r="B163" s="425">
        <v>0.76760837898278655</v>
      </c>
      <c r="C163" s="443">
        <f t="shared" si="0"/>
        <v>0.78342101683542886</v>
      </c>
      <c r="D163" s="397">
        <v>0.75933157992614442</v>
      </c>
      <c r="E163" s="348">
        <v>0.81461352657004826</v>
      </c>
      <c r="F163" s="348">
        <v>0.76715686274509809</v>
      </c>
      <c r="G163" s="348">
        <v>0.7846774193548387</v>
      </c>
      <c r="H163" s="346">
        <v>0.79132569558101473</v>
      </c>
    </row>
    <row r="164" spans="1:8" s="257" customFormat="1" ht="15">
      <c r="A164" s="4" t="s">
        <v>218</v>
      </c>
      <c r="B164" s="425">
        <v>0.15308045706208034</v>
      </c>
      <c r="C164" s="443">
        <f t="shared" si="0"/>
        <v>0.15015982438725062</v>
      </c>
      <c r="D164" s="397">
        <v>0.15536088649296195</v>
      </c>
      <c r="E164" s="348">
        <v>0.12812960235640647</v>
      </c>
      <c r="F164" s="348">
        <v>0.1683673469387755</v>
      </c>
      <c r="G164" s="348">
        <v>0.15422885572139303</v>
      </c>
      <c r="H164" s="346">
        <v>0.14471243042671614</v>
      </c>
    </row>
    <row r="165" spans="1:8" s="257" customFormat="1" ht="15">
      <c r="A165" s="4" t="s">
        <v>29</v>
      </c>
      <c r="B165" s="425">
        <v>0.21038720307565564</v>
      </c>
      <c r="C165" s="443">
        <f t="shared" si="0"/>
        <v>0.2135347221034109</v>
      </c>
      <c r="D165" s="397">
        <v>0.20878524945770066</v>
      </c>
      <c r="E165" s="348">
        <v>0.20871028823900695</v>
      </c>
      <c r="F165" s="348">
        <v>0.21650211565585331</v>
      </c>
      <c r="G165" s="348">
        <v>0.19550408719346049</v>
      </c>
      <c r="H165" s="346">
        <v>0.23817186997103315</v>
      </c>
    </row>
    <row r="166" spans="1:8" s="257" customFormat="1" ht="15">
      <c r="A166" s="4" t="s">
        <v>40</v>
      </c>
      <c r="B166" s="425">
        <v>0.27908343125734431</v>
      </c>
      <c r="C166" s="443">
        <f t="shared" si="0"/>
        <v>0.30834800962465259</v>
      </c>
      <c r="D166" s="397">
        <v>0.26180087266957558</v>
      </c>
      <c r="E166" s="348">
        <v>0.30606860158311344</v>
      </c>
      <c r="F166" s="348">
        <v>0.4</v>
      </c>
      <c r="G166" s="348">
        <v>0.22222222222222221</v>
      </c>
      <c r="H166" s="346">
        <v>0.35164835164835168</v>
      </c>
    </row>
    <row r="167" spans="1:8" s="257" customFormat="1" ht="15">
      <c r="A167" s="4" t="s">
        <v>544</v>
      </c>
      <c r="B167" s="425">
        <v>0.38822476170414449</v>
      </c>
      <c r="C167" s="443">
        <f t="shared" si="0"/>
        <v>0.40026099911015295</v>
      </c>
      <c r="D167" s="397">
        <v>0.38119143239625169</v>
      </c>
      <c r="E167" s="348">
        <v>0.43519695044472684</v>
      </c>
      <c r="F167" s="348">
        <v>0.39029535864978904</v>
      </c>
      <c r="G167" s="348">
        <v>0.3675889328063241</v>
      </c>
      <c r="H167" s="346">
        <v>0.42703232125367285</v>
      </c>
    </row>
    <row r="168" spans="1:8" s="257" customFormat="1" ht="15">
      <c r="A168" s="4" t="s">
        <v>32</v>
      </c>
      <c r="B168" s="425">
        <v>0.24499871126355652</v>
      </c>
      <c r="C168" s="443">
        <f t="shared" si="0"/>
        <v>0.23550489375245473</v>
      </c>
      <c r="D168" s="397">
        <v>0.24842470850905482</v>
      </c>
      <c r="E168" s="348">
        <v>0.32273918741808649</v>
      </c>
      <c r="F168" s="348">
        <v>0.21776392676275808</v>
      </c>
      <c r="G168" s="348">
        <v>0.22859664607237423</v>
      </c>
      <c r="H168" s="346">
        <v>0.16</v>
      </c>
    </row>
    <row r="169" spans="1:8" s="257" customFormat="1" ht="15">
      <c r="A169" s="4" t="s">
        <v>409</v>
      </c>
      <c r="B169" s="425">
        <v>0.34837092731829572</v>
      </c>
      <c r="C169" s="443">
        <f t="shared" si="0"/>
        <v>0.36037191172573474</v>
      </c>
      <c r="D169" s="397">
        <v>0.34375302429110616</v>
      </c>
      <c r="E169" s="348">
        <v>0.38636363636363635</v>
      </c>
      <c r="F169" s="348">
        <v>0.32541133455210236</v>
      </c>
      <c r="G169" s="348">
        <v>0.36873156342182889</v>
      </c>
      <c r="H169" s="346">
        <v>0.37759999999999999</v>
      </c>
    </row>
    <row r="170" spans="1:8" s="257" customFormat="1" ht="15">
      <c r="A170" s="4" t="s">
        <v>220</v>
      </c>
      <c r="B170" s="425">
        <v>0.53402198635329801</v>
      </c>
      <c r="C170" s="443">
        <f t="shared" si="0"/>
        <v>0.54648905496393518</v>
      </c>
      <c r="D170" s="397">
        <v>0.52735615954818216</v>
      </c>
      <c r="E170" s="348">
        <v>0.63503649635036497</v>
      </c>
      <c r="F170" s="348">
        <v>0.47472924187725629</v>
      </c>
      <c r="G170" s="348">
        <v>0.55868544600938963</v>
      </c>
      <c r="H170" s="346">
        <v>0.53663793103448276</v>
      </c>
    </row>
    <row r="171" spans="1:8" s="257" customFormat="1" ht="15">
      <c r="A171" s="4" t="s">
        <v>551</v>
      </c>
      <c r="B171" s="425">
        <v>0.76677424834380836</v>
      </c>
      <c r="C171" s="443">
        <f t="shared" si="0"/>
        <v>0.8032327370647433</v>
      </c>
      <c r="D171" s="397">
        <v>0.74957007738607051</v>
      </c>
      <c r="E171" s="348">
        <v>0.99514563106796117</v>
      </c>
      <c r="F171" s="348">
        <v>0.76978417266187049</v>
      </c>
      <c r="G171" s="348">
        <v>0.77372262773722633</v>
      </c>
      <c r="H171" s="346">
        <v>0.7279411764705882</v>
      </c>
    </row>
    <row r="172" spans="1:8" s="257" customFormat="1" ht="15">
      <c r="A172" s="4" t="s">
        <v>593</v>
      </c>
      <c r="B172" s="425">
        <v>0.14569853822190271</v>
      </c>
      <c r="C172" s="443">
        <f t="shared" si="0"/>
        <v>0.15660218236340379</v>
      </c>
      <c r="D172" s="397">
        <v>0.14388274005384386</v>
      </c>
      <c r="E172" s="348">
        <v>0.16</v>
      </c>
      <c r="F172" s="348">
        <v>0.16</v>
      </c>
      <c r="G172" s="348">
        <v>0.18390804597701149</v>
      </c>
      <c r="H172" s="346">
        <v>0.13522012578616352</v>
      </c>
    </row>
    <row r="173" spans="1:8" s="257" customFormat="1" ht="15">
      <c r="A173" s="4" t="s">
        <v>459</v>
      </c>
      <c r="B173" s="425">
        <v>1.138095238095238</v>
      </c>
      <c r="C173" s="443">
        <f t="shared" si="0"/>
        <v>1.0612268986647944</v>
      </c>
      <c r="D173" s="397">
        <v>1.1844031531531531</v>
      </c>
      <c r="E173" s="348">
        <v>0.90982658959537577</v>
      </c>
      <c r="F173" s="348">
        <v>1.1412213740458015</v>
      </c>
      <c r="G173" s="348">
        <v>1.4049079754601228</v>
      </c>
      <c r="H173" s="346">
        <v>0.66577540106951871</v>
      </c>
    </row>
    <row r="174" spans="1:8" s="257" customFormat="1" ht="15">
      <c r="A174" s="4" t="s">
        <v>460</v>
      </c>
      <c r="B174" s="425">
        <v>0.77524620263728927</v>
      </c>
      <c r="C174" s="443">
        <f t="shared" si="0"/>
        <v>0.75945465554500191</v>
      </c>
      <c r="D174" s="397">
        <v>0.78111679454390448</v>
      </c>
      <c r="E174" s="348">
        <v>0.8349344978165939</v>
      </c>
      <c r="F174" s="348">
        <v>0.75471698113207553</v>
      </c>
      <c r="G174" s="348">
        <v>0.88345864661654139</v>
      </c>
      <c r="H174" s="346">
        <v>0.54304635761589404</v>
      </c>
    </row>
    <row r="175" spans="1:8" s="257" customFormat="1" ht="15">
      <c r="A175" s="4" t="s">
        <v>414</v>
      </c>
      <c r="B175" s="425">
        <v>1.2017786323759164E-4</v>
      </c>
      <c r="C175" s="443">
        <f t="shared" si="0"/>
        <v>2.9188558085230588E-5</v>
      </c>
      <c r="D175" s="397">
        <v>1.4594279042615295E-4</v>
      </c>
      <c r="E175" s="348">
        <v>0</v>
      </c>
      <c r="F175" s="348">
        <v>0</v>
      </c>
      <c r="G175" s="348">
        <v>0</v>
      </c>
      <c r="H175" s="346">
        <v>0</v>
      </c>
    </row>
    <row r="176" spans="1:8" s="257" customFormat="1" ht="15">
      <c r="A176" s="4" t="s">
        <v>415</v>
      </c>
      <c r="B176" s="425">
        <v>0</v>
      </c>
      <c r="C176" s="443">
        <f t="shared" si="0"/>
        <v>0</v>
      </c>
      <c r="D176" s="397">
        <v>0</v>
      </c>
      <c r="E176" s="348">
        <v>0</v>
      </c>
      <c r="F176" s="348">
        <v>0</v>
      </c>
      <c r="G176" s="348">
        <v>0</v>
      </c>
      <c r="H176" s="346">
        <v>0</v>
      </c>
    </row>
    <row r="177" spans="1:8" s="257" customFormat="1" ht="15.75" thickBot="1">
      <c r="A177" s="4" t="s">
        <v>545</v>
      </c>
      <c r="B177" s="425">
        <v>6.8702857355181515E-2</v>
      </c>
      <c r="C177" s="443">
        <f t="shared" si="0"/>
        <v>4.5545835032538472E-2</v>
      </c>
      <c r="D177" s="397">
        <v>8.5231005036128751E-2</v>
      </c>
      <c r="E177" s="348">
        <v>4.3938422065426558E-2</v>
      </c>
      <c r="F177" s="348">
        <v>6.5106510651065111E-2</v>
      </c>
      <c r="G177" s="348">
        <v>3.3453237410071945E-2</v>
      </c>
      <c r="H177" s="346">
        <v>0</v>
      </c>
    </row>
    <row r="178" spans="1:8" s="257" customFormat="1" ht="15.75" thickBot="1">
      <c r="A178" s="231" t="s">
        <v>457</v>
      </c>
      <c r="B178" s="226"/>
      <c r="C178" s="406"/>
      <c r="D178" s="266"/>
      <c r="E178" s="266"/>
      <c r="F178" s="266"/>
      <c r="G178" s="266"/>
      <c r="H178" s="267"/>
    </row>
    <row r="179" spans="1:8" s="257" customFormat="1" ht="15">
      <c r="A179" s="2" t="s">
        <v>7</v>
      </c>
      <c r="B179" s="413">
        <v>0.99999212524018022</v>
      </c>
      <c r="C179" s="426">
        <v>0.99995975132785375</v>
      </c>
      <c r="D179" s="398">
        <v>1</v>
      </c>
      <c r="E179" s="260">
        <v>1</v>
      </c>
      <c r="F179" s="260">
        <v>1</v>
      </c>
      <c r="G179" s="260">
        <v>0.9998919619706137</v>
      </c>
      <c r="H179" s="349">
        <v>0.99990679466865506</v>
      </c>
    </row>
    <row r="180" spans="1:8" s="257" customFormat="1" ht="15">
      <c r="A180" s="175" t="s">
        <v>8</v>
      </c>
      <c r="B180" s="413">
        <v>0.9966059785176552</v>
      </c>
      <c r="C180" s="426">
        <v>0.99572849835433919</v>
      </c>
      <c r="D180" s="374">
        <v>0.99699302261233658</v>
      </c>
      <c r="E180" s="261">
        <v>1</v>
      </c>
      <c r="F180" s="261">
        <v>0.99994737949905288</v>
      </c>
      <c r="G180" s="261">
        <v>0.99978392394122728</v>
      </c>
      <c r="H180" s="349">
        <v>0.98191816571907908</v>
      </c>
    </row>
    <row r="181" spans="1:8" s="257" customFormat="1" ht="15">
      <c r="A181" s="3" t="s">
        <v>9</v>
      </c>
      <c r="B181" s="413">
        <v>1</v>
      </c>
      <c r="C181" s="426">
        <v>1</v>
      </c>
      <c r="D181" s="374">
        <v>1</v>
      </c>
      <c r="E181" s="261">
        <v>1</v>
      </c>
      <c r="F181" s="261">
        <v>1</v>
      </c>
      <c r="G181" s="261">
        <v>1</v>
      </c>
      <c r="H181" s="349">
        <v>1</v>
      </c>
    </row>
    <row r="182" spans="1:8" s="257" customFormat="1" ht="15">
      <c r="A182" s="3" t="s">
        <v>10</v>
      </c>
      <c r="B182" s="413">
        <v>0.86193004996431122</v>
      </c>
      <c r="C182" s="426">
        <v>0.62536154446527326</v>
      </c>
      <c r="D182" s="374">
        <v>0.91795485533505128</v>
      </c>
      <c r="E182" s="261">
        <v>0.6782939540237235</v>
      </c>
      <c r="F182" s="448">
        <v>0.27983582403704482</v>
      </c>
      <c r="G182" s="261" t="s">
        <v>672</v>
      </c>
      <c r="H182" s="349" t="s">
        <v>672</v>
      </c>
    </row>
    <row r="183" spans="1:8" s="257" customFormat="1" ht="15">
      <c r="A183" s="3" t="s">
        <v>11</v>
      </c>
      <c r="B183" s="413">
        <v>0.99993565200604873</v>
      </c>
      <c r="C183" s="426">
        <v>0.99972385226095961</v>
      </c>
      <c r="D183" s="374">
        <v>1</v>
      </c>
      <c r="E183" s="261">
        <v>1</v>
      </c>
      <c r="F183" s="261">
        <v>1</v>
      </c>
      <c r="G183" s="261">
        <v>1</v>
      </c>
      <c r="H183" s="349">
        <v>0.99861926130479806</v>
      </c>
    </row>
    <row r="184" spans="1:8" s="257" customFormat="1" ht="15">
      <c r="A184" s="3" t="s">
        <v>12</v>
      </c>
      <c r="B184" s="413">
        <v>0.9999888736210244</v>
      </c>
      <c r="C184" s="426">
        <v>0.99991967073483323</v>
      </c>
      <c r="D184" s="374">
        <v>1</v>
      </c>
      <c r="E184" s="261">
        <v>1</v>
      </c>
      <c r="F184" s="261">
        <v>0.99989475899810565</v>
      </c>
      <c r="G184" s="261">
        <v>0.99978392394122728</v>
      </c>
      <c r="H184" s="349" t="s">
        <v>672</v>
      </c>
    </row>
    <row r="185" spans="1:8" s="257" customFormat="1" ht="15">
      <c r="A185" s="3" t="s">
        <v>13</v>
      </c>
      <c r="B185" s="413">
        <v>1</v>
      </c>
      <c r="C185" s="426">
        <v>1</v>
      </c>
      <c r="D185" s="374">
        <v>1</v>
      </c>
      <c r="E185" s="261">
        <v>1</v>
      </c>
      <c r="F185" s="261">
        <v>1</v>
      </c>
      <c r="G185" s="261">
        <v>1</v>
      </c>
      <c r="H185" s="349">
        <v>1</v>
      </c>
    </row>
    <row r="186" spans="1:8" s="257" customFormat="1" ht="15">
      <c r="A186" s="3" t="s">
        <v>14</v>
      </c>
      <c r="B186" s="413">
        <v>0.9992517510138913</v>
      </c>
      <c r="C186" s="426">
        <v>0.99954082811850342</v>
      </c>
      <c r="D186" s="374">
        <v>0.99914991215758964</v>
      </c>
      <c r="E186" s="261">
        <v>0.99987211049653102</v>
      </c>
      <c r="F186" s="261">
        <v>0.9997895179962113</v>
      </c>
      <c r="G186" s="261">
        <v>0.99935177182368196</v>
      </c>
      <c r="H186" s="349" t="s">
        <v>672</v>
      </c>
    </row>
    <row r="187" spans="1:8" s="257" customFormat="1" ht="15">
      <c r="A187" s="3" t="s">
        <v>15</v>
      </c>
      <c r="B187" s="413">
        <v>0.99955901345008979</v>
      </c>
      <c r="C187" s="426">
        <v>0.99988798842547055</v>
      </c>
      <c r="D187" s="374">
        <v>0.99943994212735321</v>
      </c>
      <c r="E187" s="261">
        <v>1</v>
      </c>
      <c r="F187" s="261">
        <v>1</v>
      </c>
      <c r="G187" s="261">
        <v>1</v>
      </c>
      <c r="H187" s="349">
        <v>1</v>
      </c>
    </row>
    <row r="188" spans="1:8" s="257" customFormat="1" ht="15">
      <c r="A188" s="3" t="s">
        <v>16</v>
      </c>
      <c r="B188" s="413">
        <v>0.97532575256454679</v>
      </c>
      <c r="C188" s="426">
        <v>0.97526360196142381</v>
      </c>
      <c r="D188" s="374">
        <v>0.97578083068583754</v>
      </c>
      <c r="E188" s="261">
        <v>0.97055344182626213</v>
      </c>
      <c r="F188" s="261">
        <v>0.97111134498000418</v>
      </c>
      <c r="G188" s="261">
        <v>0.98217372515125323</v>
      </c>
      <c r="H188" s="349">
        <v>0.97669866716376175</v>
      </c>
    </row>
    <row r="189" spans="1:8" s="257" customFormat="1" ht="15">
      <c r="A189" s="3" t="s">
        <v>17</v>
      </c>
      <c r="B189" s="413">
        <v>0.890385968227969</v>
      </c>
      <c r="C189" s="426">
        <v>0.86191660999942898</v>
      </c>
      <c r="D189" s="374">
        <v>0.89956962219429337</v>
      </c>
      <c r="E189" s="261">
        <v>0.88378041372254368</v>
      </c>
      <c r="F189" s="448">
        <v>0.71548095137865708</v>
      </c>
      <c r="G189" s="261">
        <v>0.87953759723422642</v>
      </c>
      <c r="H189" s="349">
        <v>0.9312144654674247</v>
      </c>
    </row>
    <row r="190" spans="1:8" s="257" customFormat="1" ht="15">
      <c r="A190" s="3" t="s">
        <v>18</v>
      </c>
      <c r="B190" s="413">
        <v>0.99935689461471422</v>
      </c>
      <c r="C190" s="426">
        <v>0.99861166065394547</v>
      </c>
      <c r="D190" s="374">
        <v>0.99971330370804978</v>
      </c>
      <c r="E190" s="261">
        <v>0.9968347347891422</v>
      </c>
      <c r="F190" s="261">
        <v>0.99715849294885284</v>
      </c>
      <c r="G190" s="261">
        <v>0.99935177182368196</v>
      </c>
      <c r="H190" s="349">
        <v>1</v>
      </c>
    </row>
    <row r="191" spans="1:8" s="257" customFormat="1" ht="15">
      <c r="A191" s="3" t="s">
        <v>19</v>
      </c>
      <c r="B191" s="413">
        <v>0.99246647977236691</v>
      </c>
      <c r="C191" s="426">
        <v>0.98836226078755551</v>
      </c>
      <c r="D191" s="374">
        <v>0.99378602455587073</v>
      </c>
      <c r="E191" s="261">
        <v>0.99875307734117724</v>
      </c>
      <c r="F191" s="261">
        <v>0.98916017680488322</v>
      </c>
      <c r="G191" s="261">
        <v>0.99222126188418325</v>
      </c>
      <c r="H191" s="349">
        <v>0.96789076335166369</v>
      </c>
    </row>
    <row r="192" spans="1:8" s="257" customFormat="1" ht="15.75" thickBot="1">
      <c r="A192" s="3" t="s">
        <v>529</v>
      </c>
      <c r="B192" s="413">
        <v>0.97368517760208317</v>
      </c>
      <c r="C192" s="426">
        <v>0.96147279906701955</v>
      </c>
      <c r="D192" s="374">
        <v>0.9791111748213982</v>
      </c>
      <c r="E192" s="261">
        <v>0.93244236979249928</v>
      </c>
      <c r="F192" s="261">
        <v>0.98263523468743419</v>
      </c>
      <c r="G192" s="261">
        <v>0.9551642178046672</v>
      </c>
      <c r="H192" s="350">
        <v>0.95801099822909874</v>
      </c>
    </row>
    <row r="193" spans="1:8" s="257" customFormat="1" ht="15.75" customHeight="1" thickBot="1">
      <c r="A193" s="231" t="s">
        <v>523</v>
      </c>
      <c r="B193" s="226"/>
      <c r="C193" s="406"/>
      <c r="D193" s="266"/>
      <c r="E193" s="266"/>
      <c r="F193" s="280"/>
      <c r="G193" s="266"/>
      <c r="H193" s="267"/>
    </row>
    <row r="194" spans="1:8" s="257" customFormat="1" ht="15">
      <c r="A194" s="224" t="s">
        <v>263</v>
      </c>
      <c r="B194" s="413">
        <v>0.83304984197981957</v>
      </c>
      <c r="C194" s="426">
        <f>AVERAGE(D194:H194)</f>
        <v>0.7401735860249854</v>
      </c>
      <c r="D194" s="374">
        <v>0.87450369871553391</v>
      </c>
      <c r="E194" s="261">
        <v>0.69824471656488796</v>
      </c>
      <c r="F194" s="448">
        <v>0.57340559882130082</v>
      </c>
      <c r="G194" s="261">
        <v>0.90633102852203973</v>
      </c>
      <c r="H194" s="261">
        <v>0.64838288750116502</v>
      </c>
    </row>
    <row r="195" spans="1:8" s="257" customFormat="1" ht="15">
      <c r="A195" s="224" t="s">
        <v>542</v>
      </c>
      <c r="B195" s="413">
        <v>6.3173948194580068E-2</v>
      </c>
      <c r="C195" s="426">
        <f>AVERAGE(D195:H195)</f>
        <v>0.11378293254738651</v>
      </c>
      <c r="D195" s="374">
        <v>2.3889135210638433E-2</v>
      </c>
      <c r="E195" s="261">
        <v>0.29929341049333374</v>
      </c>
      <c r="F195" s="261" t="s">
        <v>672</v>
      </c>
      <c r="G195" s="261">
        <v>2.16076058772688E-3</v>
      </c>
      <c r="H195" s="261">
        <v>0.12978842389784695</v>
      </c>
    </row>
    <row r="196" spans="1:8" s="257" customFormat="1" ht="15.75" thickBot="1">
      <c r="A196" s="224" t="s">
        <v>530</v>
      </c>
      <c r="B196" s="413">
        <v>0.93244321985888656</v>
      </c>
      <c r="C196" s="426">
        <f>AVERAGE(D196:H196)</f>
        <v>0.88038426988313179</v>
      </c>
      <c r="D196" s="374">
        <v>0.94630939875177655</v>
      </c>
      <c r="E196" s="261">
        <v>0.86840497046241594</v>
      </c>
      <c r="F196" s="261">
        <v>0.81284153005464477</v>
      </c>
      <c r="G196" s="261">
        <v>0.93139534883720931</v>
      </c>
      <c r="H196" s="261">
        <v>0.84297010130961203</v>
      </c>
    </row>
    <row r="197" spans="1:8" s="257" customFormat="1" ht="15.75" thickBot="1">
      <c r="A197" s="231" t="s">
        <v>522</v>
      </c>
      <c r="B197" s="226"/>
      <c r="C197" s="406"/>
      <c r="D197" s="266"/>
      <c r="E197" s="266"/>
      <c r="F197" s="266"/>
      <c r="G197" s="266"/>
      <c r="H197" s="267"/>
    </row>
    <row r="198" spans="1:8" s="257" customFormat="1" ht="15.75" thickBot="1">
      <c r="A198" s="128" t="s">
        <v>398</v>
      </c>
      <c r="B198" s="411">
        <v>0.46724624898940581</v>
      </c>
      <c r="C198" s="412">
        <v>0.45181641111904103</v>
      </c>
      <c r="D198" s="394">
        <v>0.47744600275361787</v>
      </c>
      <c r="E198" s="287">
        <v>0.42050068740608115</v>
      </c>
      <c r="F198" s="287">
        <v>0.38707640496737528</v>
      </c>
      <c r="G198" s="287">
        <v>0.54289109766637855</v>
      </c>
      <c r="H198" s="312">
        <v>0.43116786280175223</v>
      </c>
    </row>
    <row r="199" spans="1:8" s="257" customFormat="1" ht="15">
      <c r="A199" s="175" t="s">
        <v>400</v>
      </c>
      <c r="B199" s="413">
        <v>0.48500922509225092</v>
      </c>
      <c r="C199" s="426">
        <v>0.47672889104791077</v>
      </c>
      <c r="D199" s="374">
        <v>0.49195200468247002</v>
      </c>
      <c r="E199" s="261">
        <v>0.49354838709677418</v>
      </c>
      <c r="F199" s="261">
        <v>0.47317073170731705</v>
      </c>
      <c r="G199" s="261">
        <v>0.55084745762711862</v>
      </c>
      <c r="H199" s="313">
        <v>0.37412587412587411</v>
      </c>
    </row>
    <row r="200" spans="1:8" s="257" customFormat="1" ht="15">
      <c r="A200" s="3" t="s">
        <v>401</v>
      </c>
      <c r="B200" s="413">
        <v>0.63567454952459057</v>
      </c>
      <c r="C200" s="414">
        <v>0.61129131748128895</v>
      </c>
      <c r="D200" s="395">
        <v>0.64873607113340359</v>
      </c>
      <c r="E200" s="262">
        <v>0.60549959161448408</v>
      </c>
      <c r="F200" s="262">
        <v>0.54683987009742696</v>
      </c>
      <c r="G200" s="262">
        <v>0.69543147208121825</v>
      </c>
      <c r="H200" s="314">
        <v>0.55994958247991178</v>
      </c>
    </row>
    <row r="201" spans="1:8" s="257" customFormat="1" ht="15">
      <c r="A201" s="3" t="s">
        <v>402</v>
      </c>
      <c r="B201" s="413">
        <v>0.46471292452922763</v>
      </c>
      <c r="C201" s="414">
        <v>0.44475447663703715</v>
      </c>
      <c r="D201" s="395">
        <v>0.47733261562149881</v>
      </c>
      <c r="E201" s="262">
        <v>0.41027889843887039</v>
      </c>
      <c r="F201" s="262">
        <v>0.38979184488166524</v>
      </c>
      <c r="G201" s="262">
        <v>0.53993933265925176</v>
      </c>
      <c r="H201" s="314">
        <v>0.40642969158389963</v>
      </c>
    </row>
    <row r="202" spans="1:8" s="257" customFormat="1" ht="15">
      <c r="A202" s="3" t="s">
        <v>403</v>
      </c>
      <c r="B202" s="413">
        <v>0.28850997868630113</v>
      </c>
      <c r="C202" s="414">
        <v>0.27767588813879396</v>
      </c>
      <c r="D202" s="395">
        <v>0.29650036782920713</v>
      </c>
      <c r="E202" s="262">
        <v>0.2353482663393679</v>
      </c>
      <c r="F202" s="262">
        <v>0.22666666666666666</v>
      </c>
      <c r="G202" s="262">
        <v>0.35319846910880265</v>
      </c>
      <c r="H202" s="314">
        <v>0.27666567074992532</v>
      </c>
    </row>
    <row r="203" spans="1:8" s="257" customFormat="1" ht="15">
      <c r="A203" s="3" t="s">
        <v>6</v>
      </c>
      <c r="B203" s="413">
        <v>5.9993420462362057E-2</v>
      </c>
      <c r="C203" s="414">
        <v>8.432709561668246E-2</v>
      </c>
      <c r="D203" s="395">
        <v>5.3477726917494695E-2</v>
      </c>
      <c r="E203" s="262">
        <v>3.8380430198228593E-2</v>
      </c>
      <c r="F203" s="262">
        <v>0.14084507042253522</v>
      </c>
      <c r="G203" s="262">
        <v>9.1612903225806452E-2</v>
      </c>
      <c r="H203" s="314">
        <v>9.7319347319347313E-2</v>
      </c>
    </row>
    <row r="204" spans="1:8" s="257" customFormat="1" ht="15">
      <c r="A204" s="3" t="s">
        <v>404</v>
      </c>
      <c r="B204" s="413">
        <v>0.5204673776662484</v>
      </c>
      <c r="C204" s="414">
        <v>0.49588464593433718</v>
      </c>
      <c r="D204" s="395">
        <v>0.53549779102024042</v>
      </c>
      <c r="E204" s="262">
        <v>0.44218750000000001</v>
      </c>
      <c r="F204" s="262">
        <v>0.47883211678832116</v>
      </c>
      <c r="G204" s="262">
        <v>0.53591160220994472</v>
      </c>
      <c r="H204" s="314">
        <v>0.48699421965317918</v>
      </c>
    </row>
    <row r="205" spans="1:8" s="257" customFormat="1" ht="15">
      <c r="A205" s="3" t="s">
        <v>591</v>
      </c>
      <c r="B205" s="413">
        <v>0.65457634940946952</v>
      </c>
      <c r="C205" s="414">
        <v>0.66005528741078012</v>
      </c>
      <c r="D205" s="395">
        <v>0.65968277783731644</v>
      </c>
      <c r="E205" s="262">
        <v>0.64943991853360494</v>
      </c>
      <c r="F205" s="262">
        <v>0.56769102990033227</v>
      </c>
      <c r="G205" s="262">
        <v>0.82842724978973925</v>
      </c>
      <c r="H205" s="314">
        <v>0.59503546099290783</v>
      </c>
    </row>
    <row r="206" spans="1:8" s="257" customFormat="1" ht="15">
      <c r="A206" s="3" t="s">
        <v>406</v>
      </c>
      <c r="B206" s="413">
        <v>0.32937983123856729</v>
      </c>
      <c r="C206" s="414">
        <v>0.27584334916284403</v>
      </c>
      <c r="D206" s="395">
        <v>0.36514111365369945</v>
      </c>
      <c r="E206" s="262">
        <v>0.15399737876802097</v>
      </c>
      <c r="F206" s="262">
        <v>0.10614525139664804</v>
      </c>
      <c r="G206" s="262">
        <v>0.49009900990099009</v>
      </c>
      <c r="H206" s="314">
        <v>0.26383399209486164</v>
      </c>
    </row>
    <row r="207" spans="1:8" s="257" customFormat="1" ht="15">
      <c r="A207" s="3" t="s">
        <v>407</v>
      </c>
      <c r="B207" s="413">
        <v>0.29304846938775508</v>
      </c>
      <c r="C207" s="414">
        <v>0.26262788401701848</v>
      </c>
      <c r="D207" s="395">
        <v>0.3168565229183618</v>
      </c>
      <c r="E207" s="262">
        <v>0.13333333333333333</v>
      </c>
      <c r="F207" s="262">
        <v>0.10847107438016529</v>
      </c>
      <c r="G207" s="262">
        <v>0.45417515274949083</v>
      </c>
      <c r="H207" s="314">
        <v>0.30030333670374115</v>
      </c>
    </row>
    <row r="208" spans="1:8" s="257" customFormat="1" ht="15">
      <c r="A208" s="3" t="s">
        <v>639</v>
      </c>
      <c r="B208" s="413">
        <v>0.22162017938140099</v>
      </c>
      <c r="C208" s="414">
        <v>0.19734510118576037</v>
      </c>
      <c r="D208" s="395">
        <v>0.23841024414866768</v>
      </c>
      <c r="E208" s="262">
        <v>0.13103864734299517</v>
      </c>
      <c r="F208" s="262">
        <v>0.16135620915032681</v>
      </c>
      <c r="G208" s="262">
        <v>0.27661290322580645</v>
      </c>
      <c r="H208" s="314">
        <v>0.17930750206100576</v>
      </c>
    </row>
    <row r="209" spans="1:8" s="257" customFormat="1" ht="15">
      <c r="A209" s="3" t="s">
        <v>218</v>
      </c>
      <c r="B209" s="413">
        <v>0.92314451408821974</v>
      </c>
      <c r="C209" s="414">
        <v>0.90926881960604722</v>
      </c>
      <c r="D209" s="395">
        <v>0.92512728361784968</v>
      </c>
      <c r="E209" s="262">
        <v>0.98085419734904267</v>
      </c>
      <c r="F209" s="262">
        <v>0.85841836734693877</v>
      </c>
      <c r="G209" s="262">
        <v>0.89552238805970152</v>
      </c>
      <c r="H209" s="314">
        <v>0.88642186165670367</v>
      </c>
    </row>
    <row r="210" spans="1:8" s="257" customFormat="1" ht="15">
      <c r="A210" s="3" t="s">
        <v>29</v>
      </c>
      <c r="B210" s="413">
        <v>0.75875572884602227</v>
      </c>
      <c r="C210" s="414">
        <v>0.74535324518209889</v>
      </c>
      <c r="D210" s="395">
        <v>0.7668763557483731</v>
      </c>
      <c r="E210" s="262">
        <v>0.76583210603829166</v>
      </c>
      <c r="F210" s="262">
        <v>0.7066290550070522</v>
      </c>
      <c r="G210" s="262">
        <v>0.84536784741144411</v>
      </c>
      <c r="H210" s="314">
        <v>0.64206086170533294</v>
      </c>
    </row>
    <row r="211" spans="1:8" s="257" customFormat="1" ht="15">
      <c r="A211" s="4" t="s">
        <v>40</v>
      </c>
      <c r="B211" s="413">
        <v>0.58585858585858586</v>
      </c>
      <c r="C211" s="414">
        <v>0.50861735946817155</v>
      </c>
      <c r="D211" s="395">
        <v>0.64220547401824668</v>
      </c>
      <c r="E211" s="262">
        <v>0.26912928759894461</v>
      </c>
      <c r="F211" s="262">
        <v>0.44</v>
      </c>
      <c r="G211" s="262">
        <v>0.61728395061728392</v>
      </c>
      <c r="H211" s="314">
        <v>0.57446808510638303</v>
      </c>
    </row>
    <row r="212" spans="1:8" s="257" customFormat="1" ht="15">
      <c r="A212" s="4" t="s">
        <v>544</v>
      </c>
      <c r="B212" s="413">
        <v>0.72347725113480421</v>
      </c>
      <c r="C212" s="414">
        <v>0.68548631954034556</v>
      </c>
      <c r="D212" s="395">
        <v>0.7382195448460509</v>
      </c>
      <c r="E212" s="262">
        <v>0.69949174078780174</v>
      </c>
      <c r="F212" s="262">
        <v>0.57594936708860756</v>
      </c>
      <c r="G212" s="262">
        <v>0.74505928853754944</v>
      </c>
      <c r="H212" s="314">
        <v>0.66871165644171782</v>
      </c>
    </row>
    <row r="213" spans="1:8" s="257" customFormat="1" ht="15">
      <c r="A213" s="3" t="s">
        <v>32</v>
      </c>
      <c r="B213" s="413">
        <v>0.21461414438981669</v>
      </c>
      <c r="C213" s="414">
        <v>0.18621931444469422</v>
      </c>
      <c r="D213" s="395">
        <v>0.22339369883403623</v>
      </c>
      <c r="E213" s="262">
        <v>0.15792922673656618</v>
      </c>
      <c r="F213" s="262">
        <v>0.14296844565640826</v>
      </c>
      <c r="G213" s="262">
        <v>0.17828773168578993</v>
      </c>
      <c r="H213" s="314">
        <v>0.22851746931067043</v>
      </c>
    </row>
    <row r="214" spans="1:8" s="257" customFormat="1" ht="15">
      <c r="A214" s="3" t="s">
        <v>409</v>
      </c>
      <c r="B214" s="413">
        <v>0.59322830942863858</v>
      </c>
      <c r="C214" s="414">
        <v>0.59241471737868934</v>
      </c>
      <c r="D214" s="395">
        <v>0.59866447304751769</v>
      </c>
      <c r="E214" s="262">
        <v>0.55194805194805197</v>
      </c>
      <c r="F214" s="262">
        <v>0.48811700182815354</v>
      </c>
      <c r="G214" s="262">
        <v>0.75516224188790559</v>
      </c>
      <c r="H214" s="314">
        <v>0.56818181818181823</v>
      </c>
    </row>
    <row r="215" spans="1:8" s="257" customFormat="1" ht="15">
      <c r="A215" s="3" t="s">
        <v>220</v>
      </c>
      <c r="B215" s="413">
        <v>0.81629181629181624</v>
      </c>
      <c r="C215" s="414">
        <v>0.75286378241801599</v>
      </c>
      <c r="D215" s="395">
        <v>0.84009883515707728</v>
      </c>
      <c r="E215" s="262">
        <v>0.77372262773722633</v>
      </c>
      <c r="F215" s="262">
        <v>0.77256317689530685</v>
      </c>
      <c r="G215" s="262">
        <v>0.8779342723004695</v>
      </c>
      <c r="H215" s="314">
        <v>0.5</v>
      </c>
    </row>
    <row r="216" spans="1:8" s="257" customFormat="1" ht="15">
      <c r="A216" s="3" t="s">
        <v>551</v>
      </c>
      <c r="B216" s="413">
        <v>0.48310003414134517</v>
      </c>
      <c r="C216" s="414">
        <v>0.51669874716318864</v>
      </c>
      <c r="D216" s="395">
        <v>0.47098022355975927</v>
      </c>
      <c r="E216" s="262">
        <v>0.55097087378640774</v>
      </c>
      <c r="F216" s="262">
        <v>0.38129496402877699</v>
      </c>
      <c r="G216" s="262">
        <v>0.58394160583941601</v>
      </c>
      <c r="H216" s="314">
        <v>0.59630606860158308</v>
      </c>
    </row>
    <row r="217" spans="1:8" s="257" customFormat="1" ht="15">
      <c r="A217" s="3" t="s">
        <v>593</v>
      </c>
      <c r="B217" s="413">
        <v>0.791445142580957</v>
      </c>
      <c r="C217" s="414">
        <v>0.75445517077604218</v>
      </c>
      <c r="D217" s="395">
        <v>0.80616212982351176</v>
      </c>
      <c r="E217" s="262">
        <v>0.77666666666666662</v>
      </c>
      <c r="F217" s="262">
        <v>0.65600000000000003</v>
      </c>
      <c r="G217" s="262">
        <v>0.86206896551724133</v>
      </c>
      <c r="H217" s="314">
        <v>0.67137809187279152</v>
      </c>
    </row>
    <row r="218" spans="1:8" s="257" customFormat="1" ht="15">
      <c r="A218" s="3" t="s">
        <v>459</v>
      </c>
      <c r="B218" s="413">
        <v>0.13129653964082347</v>
      </c>
      <c r="C218" s="414">
        <v>0.11658788892381591</v>
      </c>
      <c r="D218" s="395">
        <v>0.14372184684684686</v>
      </c>
      <c r="E218" s="262">
        <v>6.8208092485549127E-2</v>
      </c>
      <c r="F218" s="262">
        <v>8.0152671755725186E-2</v>
      </c>
      <c r="G218" s="262">
        <v>0.19631901840490798</v>
      </c>
      <c r="H218" s="314">
        <v>9.4537815126050417E-2</v>
      </c>
    </row>
    <row r="219" spans="1:8" s="257" customFormat="1" ht="15">
      <c r="A219" s="3" t="s">
        <v>460</v>
      </c>
      <c r="B219" s="413">
        <v>0.51140794822865676</v>
      </c>
      <c r="C219" s="414">
        <v>0.49073106000073352</v>
      </c>
      <c r="D219" s="395">
        <v>0.52419011082693945</v>
      </c>
      <c r="E219" s="262">
        <v>0.45414847161572053</v>
      </c>
      <c r="F219" s="262">
        <v>0.42024013722126929</v>
      </c>
      <c r="G219" s="262">
        <v>0.56766917293233088</v>
      </c>
      <c r="H219" s="314">
        <v>0.4874074074074074</v>
      </c>
    </row>
    <row r="220" spans="1:8" s="257" customFormat="1" ht="15">
      <c r="A220" s="4" t="s">
        <v>414</v>
      </c>
      <c r="B220" s="413">
        <v>0.85039558858786857</v>
      </c>
      <c r="C220" s="414">
        <v>0.84387072216963843</v>
      </c>
      <c r="D220" s="395">
        <v>0.85464098073555161</v>
      </c>
      <c r="E220" s="262">
        <v>0.94206008583690992</v>
      </c>
      <c r="F220" s="262">
        <v>0.77083333333333337</v>
      </c>
      <c r="G220" s="262">
        <v>0.95780590717299574</v>
      </c>
      <c r="H220" s="314">
        <v>0.69401330376940129</v>
      </c>
    </row>
    <row r="221" spans="1:8" s="257" customFormat="1" ht="15">
      <c r="A221" s="4" t="s">
        <v>415</v>
      </c>
      <c r="B221" s="413">
        <v>0.82281004522732681</v>
      </c>
      <c r="C221" s="414">
        <v>0.63660589843117232</v>
      </c>
      <c r="D221" s="395">
        <v>0.87904449948070629</v>
      </c>
      <c r="E221" s="262">
        <v>0.85287175452399688</v>
      </c>
      <c r="F221" s="262">
        <v>0.58477508650519028</v>
      </c>
      <c r="G221" s="262">
        <v>0.13275109170305677</v>
      </c>
      <c r="H221" s="314">
        <v>0.73358705994291151</v>
      </c>
    </row>
    <row r="222" spans="1:8" s="257" customFormat="1" ht="15">
      <c r="A222" s="3" t="s">
        <v>545</v>
      </c>
      <c r="B222" s="413">
        <v>0.58789142495438806</v>
      </c>
      <c r="C222" s="414">
        <v>0.54351050737300999</v>
      </c>
      <c r="D222" s="395">
        <v>0.60444493102693231</v>
      </c>
      <c r="E222" s="262">
        <v>0.60936497754971131</v>
      </c>
      <c r="F222" s="262">
        <v>0.39363936393639365</v>
      </c>
      <c r="G222" s="262">
        <v>0.4762589928057554</v>
      </c>
      <c r="H222" s="314">
        <v>0.63325740318906609</v>
      </c>
    </row>
    <row r="223" spans="1:8" s="257" customFormat="1" ht="15.75" thickBot="1">
      <c r="A223" s="225" t="s">
        <v>427</v>
      </c>
      <c r="B223" s="413">
        <v>0.5072851506111058</v>
      </c>
      <c r="C223" s="427">
        <f>AVERAGE(D223:H223)</f>
        <v>0.71054227097671041</v>
      </c>
      <c r="D223" s="399">
        <v>0.43124885208461433</v>
      </c>
      <c r="E223" s="288">
        <v>0.89479410780046875</v>
      </c>
      <c r="F223" s="288">
        <v>0.85344239945466938</v>
      </c>
      <c r="G223" s="288">
        <v>0.56396866840731075</v>
      </c>
      <c r="H223" s="315">
        <v>0.80925732713648868</v>
      </c>
    </row>
    <row r="224" spans="1:8" s="257" customFormat="1" ht="15.75" thickBot="1">
      <c r="A224" s="231" t="s">
        <v>550</v>
      </c>
      <c r="B224" s="226"/>
      <c r="C224" s="406"/>
      <c r="D224" s="266"/>
      <c r="E224" s="266"/>
      <c r="F224" s="266"/>
      <c r="G224" s="266"/>
      <c r="H224" s="267"/>
    </row>
    <row r="225" spans="1:8" s="257" customFormat="1" ht="15.75" thickBot="1">
      <c r="A225" s="128" t="s">
        <v>398</v>
      </c>
      <c r="B225" s="411">
        <v>0.19544891380812884</v>
      </c>
      <c r="C225" s="412">
        <v>0.18715854838702656</v>
      </c>
      <c r="D225" s="394">
        <v>0.20031403245001983</v>
      </c>
      <c r="E225" s="287">
        <v>0.20075454807046711</v>
      </c>
      <c r="F225" s="420">
        <v>0.10934540096821722</v>
      </c>
      <c r="G225" s="287">
        <v>0.25518582541054452</v>
      </c>
      <c r="H225" s="316">
        <v>0.17019293503588406</v>
      </c>
    </row>
    <row r="226" spans="1:8" s="257" customFormat="1" ht="15">
      <c r="A226" s="175" t="s">
        <v>400</v>
      </c>
      <c r="B226" s="413">
        <v>0.12892066420664205</v>
      </c>
      <c r="C226" s="426">
        <v>0.12059372576691389</v>
      </c>
      <c r="D226" s="374">
        <v>0.13549897570968686</v>
      </c>
      <c r="E226" s="261">
        <v>0.1</v>
      </c>
      <c r="F226" s="448">
        <v>7.3170731707317069E-2</v>
      </c>
      <c r="G226" s="261">
        <v>0.20338983050847459</v>
      </c>
      <c r="H226" s="317">
        <v>9.0909090909090912E-2</v>
      </c>
    </row>
    <row r="227" spans="1:8" s="257" customFormat="1" ht="15">
      <c r="A227" s="3" t="s">
        <v>401</v>
      </c>
      <c r="B227" s="413">
        <v>0.22245617145770075</v>
      </c>
      <c r="C227" s="414">
        <v>0.21743746326006352</v>
      </c>
      <c r="D227" s="395">
        <v>0.22613924591752402</v>
      </c>
      <c r="E227" s="262">
        <v>0.24026681187040566</v>
      </c>
      <c r="F227" s="418">
        <v>0.1336497626779915</v>
      </c>
      <c r="G227" s="262">
        <v>0.29822335025380708</v>
      </c>
      <c r="H227" s="318">
        <v>0.18890814558058924</v>
      </c>
    </row>
    <row r="228" spans="1:8" s="257" customFormat="1" ht="15">
      <c r="A228" s="3" t="s">
        <v>402</v>
      </c>
      <c r="B228" s="413">
        <v>0.21785058926275919</v>
      </c>
      <c r="C228" s="414">
        <v>0.20523462237090997</v>
      </c>
      <c r="D228" s="395">
        <v>0.22471474084135021</v>
      </c>
      <c r="E228" s="262">
        <v>0.22148161141320236</v>
      </c>
      <c r="F228" s="418">
        <v>0.12004562303963502</v>
      </c>
      <c r="G228" s="262">
        <v>0.28028311425682506</v>
      </c>
      <c r="H228" s="318">
        <v>0.17964802230353721</v>
      </c>
    </row>
    <row r="229" spans="1:8" s="257" customFormat="1" ht="15">
      <c r="A229" s="3" t="s">
        <v>403</v>
      </c>
      <c r="B229" s="413">
        <v>0.11413727959697734</v>
      </c>
      <c r="C229" s="414">
        <v>0.10612319633204145</v>
      </c>
      <c r="D229" s="395">
        <v>0.11790052096626481</v>
      </c>
      <c r="E229" s="262">
        <v>0.10662779993863149</v>
      </c>
      <c r="F229" s="418">
        <v>6.1988304093567252E-2</v>
      </c>
      <c r="G229" s="262">
        <v>0.13504647348277748</v>
      </c>
      <c r="H229" s="318">
        <v>0.10905288317896623</v>
      </c>
    </row>
    <row r="230" spans="1:8" s="257" customFormat="1" ht="15">
      <c r="A230" s="3" t="s">
        <v>6</v>
      </c>
      <c r="B230" s="413">
        <v>8.6999431767203997E-2</v>
      </c>
      <c r="C230" s="414">
        <v>8.0159048355723184E-2</v>
      </c>
      <c r="D230" s="395">
        <v>9.0580923672360536E-2</v>
      </c>
      <c r="E230" s="262">
        <v>8.1822016026992836E-2</v>
      </c>
      <c r="F230" s="418">
        <v>3.5798122065727703E-2</v>
      </c>
      <c r="G230" s="262">
        <v>0.11741935483870967</v>
      </c>
      <c r="H230" s="318">
        <v>7.5174825174825169E-2</v>
      </c>
    </row>
    <row r="231" spans="1:8" s="257" customFormat="1" ht="15">
      <c r="A231" s="3" t="s">
        <v>404</v>
      </c>
      <c r="B231" s="413">
        <v>0.54799247176913424</v>
      </c>
      <c r="C231" s="414">
        <v>0.52168386949766421</v>
      </c>
      <c r="D231" s="395">
        <v>0.56621802116510844</v>
      </c>
      <c r="E231" s="262">
        <v>0.48671874999999998</v>
      </c>
      <c r="F231" s="418">
        <v>0.38540145985401458</v>
      </c>
      <c r="G231" s="262">
        <v>0.66574585635359118</v>
      </c>
      <c r="H231" s="318">
        <v>0.50433526011560692</v>
      </c>
    </row>
    <row r="232" spans="1:8" s="257" customFormat="1" ht="15">
      <c r="A232" s="3" t="s">
        <v>591</v>
      </c>
      <c r="B232" s="413">
        <v>0.12370723111456082</v>
      </c>
      <c r="C232" s="414">
        <v>0.11813919386627267</v>
      </c>
      <c r="D232" s="395">
        <v>0.1261922623513021</v>
      </c>
      <c r="E232" s="262">
        <v>0.11634419551934827</v>
      </c>
      <c r="F232" s="262">
        <v>8.5132890365448508E-2</v>
      </c>
      <c r="G232" s="262">
        <v>0.13288477712363331</v>
      </c>
      <c r="H232" s="318">
        <v>0.1301418439716312</v>
      </c>
    </row>
    <row r="233" spans="1:8" s="257" customFormat="1" ht="15">
      <c r="A233" s="3" t="s">
        <v>406</v>
      </c>
      <c r="B233" s="413">
        <v>0.17708148934914733</v>
      </c>
      <c r="C233" s="414">
        <v>0.16582055136281629</v>
      </c>
      <c r="D233" s="395">
        <v>0.17902364607170099</v>
      </c>
      <c r="E233" s="262">
        <v>0.16186107470511141</v>
      </c>
      <c r="F233" s="262">
        <v>0.11396648044692738</v>
      </c>
      <c r="G233" s="262">
        <v>0.12128712871287128</v>
      </c>
      <c r="H233" s="444">
        <v>0.25296442687747034</v>
      </c>
    </row>
    <row r="234" spans="1:8" s="257" customFormat="1" ht="15">
      <c r="A234" s="3" t="s">
        <v>407</v>
      </c>
      <c r="B234" s="413">
        <v>2.3331207482993197E-2</v>
      </c>
      <c r="C234" s="414">
        <v>2.9061306601295734E-2</v>
      </c>
      <c r="D234" s="395">
        <v>2.2172497965825873E-2</v>
      </c>
      <c r="E234" s="262">
        <v>2.3456790123456792E-2</v>
      </c>
      <c r="F234" s="262">
        <v>1.1363636363636364E-2</v>
      </c>
      <c r="G234" s="262">
        <v>4.8879837067209775E-2</v>
      </c>
      <c r="H234" s="318">
        <v>3.9433771486349849E-2</v>
      </c>
    </row>
    <row r="235" spans="1:8" s="257" customFormat="1" ht="15">
      <c r="A235" s="3" t="s">
        <v>639</v>
      </c>
      <c r="B235" s="413">
        <v>0.26806641627157607</v>
      </c>
      <c r="C235" s="414">
        <v>0.25696805793889027</v>
      </c>
      <c r="D235" s="395">
        <v>0.27127334555405008</v>
      </c>
      <c r="E235" s="262">
        <v>0.30132850241545894</v>
      </c>
      <c r="F235" s="262">
        <v>0.17565359477124182</v>
      </c>
      <c r="G235" s="262">
        <v>0.3193548387096774</v>
      </c>
      <c r="H235" s="318">
        <v>0.21723000824402308</v>
      </c>
    </row>
    <row r="236" spans="1:8" s="257" customFormat="1" ht="15">
      <c r="A236" s="3" t="s">
        <v>218</v>
      </c>
      <c r="B236" s="413">
        <v>9.3140413566867794E-3</v>
      </c>
      <c r="C236" s="414">
        <v>1.177363042882819E-2</v>
      </c>
      <c r="D236" s="395">
        <v>8.9847259658580418E-3</v>
      </c>
      <c r="E236" s="262">
        <v>4.418262150220913E-3</v>
      </c>
      <c r="F236" s="262">
        <v>1.2755102040816327E-2</v>
      </c>
      <c r="G236" s="262">
        <v>1.9900497512437811E-2</v>
      </c>
      <c r="H236" s="318">
        <v>1.2809564474807857E-2</v>
      </c>
    </row>
    <row r="237" spans="1:8" s="257" customFormat="1" ht="15">
      <c r="A237" s="3" t="s">
        <v>29</v>
      </c>
      <c r="B237" s="413">
        <v>0.35058827553184213</v>
      </c>
      <c r="C237" s="414">
        <v>0.33413652701109353</v>
      </c>
      <c r="D237" s="395">
        <v>0.35993492407809108</v>
      </c>
      <c r="E237" s="262">
        <v>0.38417841363349464</v>
      </c>
      <c r="F237" s="418">
        <v>0.14033850493653033</v>
      </c>
      <c r="G237" s="262">
        <v>0.5</v>
      </c>
      <c r="H237" s="318">
        <v>0.28623079240735161</v>
      </c>
    </row>
    <row r="238" spans="1:8" s="257" customFormat="1" ht="15">
      <c r="A238" s="4" t="s">
        <v>40</v>
      </c>
      <c r="B238" s="413">
        <v>0.39631610219845514</v>
      </c>
      <c r="C238" s="414">
        <v>0.42672831312233644</v>
      </c>
      <c r="D238" s="395">
        <v>0.38080126933756447</v>
      </c>
      <c r="E238" s="262">
        <v>0.49076517150395776</v>
      </c>
      <c r="F238" s="418">
        <v>0.29333333333333333</v>
      </c>
      <c r="G238" s="262">
        <v>0.54320987654320985</v>
      </c>
      <c r="H238" s="318">
        <v>0.42553191489361702</v>
      </c>
    </row>
    <row r="239" spans="1:8" s="257" customFormat="1" ht="15">
      <c r="A239" s="4" t="s">
        <v>544</v>
      </c>
      <c r="B239" s="413">
        <v>0.14298532671804073</v>
      </c>
      <c r="C239" s="414">
        <v>0.15075855451558523</v>
      </c>
      <c r="D239" s="395">
        <v>0.14116465863453814</v>
      </c>
      <c r="E239" s="262">
        <v>0.15247776365946633</v>
      </c>
      <c r="F239" s="262">
        <v>0.14029535864978904</v>
      </c>
      <c r="G239" s="262">
        <v>0.18181818181818182</v>
      </c>
      <c r="H239" s="318">
        <v>0.13803680981595093</v>
      </c>
    </row>
    <row r="240" spans="1:8" s="257" customFormat="1" ht="15">
      <c r="A240" s="3" t="s">
        <v>32</v>
      </c>
      <c r="B240" s="413">
        <v>0.17060451044009634</v>
      </c>
      <c r="C240" s="414">
        <v>0.14476392824536904</v>
      </c>
      <c r="D240" s="395">
        <v>0.18454477797072685</v>
      </c>
      <c r="E240" s="262">
        <v>0.10747051114023591</v>
      </c>
      <c r="F240" s="418">
        <v>5.84339696143358E-2</v>
      </c>
      <c r="G240" s="262">
        <v>0.26037069726390116</v>
      </c>
      <c r="H240" s="318">
        <v>0.11299968523764557</v>
      </c>
    </row>
    <row r="241" spans="1:8" s="257" customFormat="1" ht="15">
      <c r="A241" s="3" t="s">
        <v>409</v>
      </c>
      <c r="B241" s="413">
        <v>5.1571439768006898E-2</v>
      </c>
      <c r="C241" s="414">
        <v>5.198436987873474E-2</v>
      </c>
      <c r="D241" s="395">
        <v>5.1582309106745376E-2</v>
      </c>
      <c r="E241" s="262">
        <v>5.735930735930736E-2</v>
      </c>
      <c r="F241" s="262">
        <v>4.3875685557586835E-2</v>
      </c>
      <c r="G241" s="262">
        <v>6.4896755162241887E-2</v>
      </c>
      <c r="H241" s="318">
        <v>4.2207792207792208E-2</v>
      </c>
    </row>
    <row r="242" spans="1:8" s="257" customFormat="1" ht="15">
      <c r="A242" s="3" t="s">
        <v>220</v>
      </c>
      <c r="B242" s="413">
        <v>0.15356265356265356</v>
      </c>
      <c r="C242" s="414">
        <v>0.14203936552233487</v>
      </c>
      <c r="D242" s="395">
        <v>0.15919519943522767</v>
      </c>
      <c r="E242" s="262">
        <v>0.14720194647201945</v>
      </c>
      <c r="F242" s="262">
        <v>0.11552346570397112</v>
      </c>
      <c r="G242" s="262">
        <v>0.19718309859154928</v>
      </c>
      <c r="H242" s="318">
        <v>9.1093117408906882E-2</v>
      </c>
    </row>
    <row r="243" spans="1:8" s="257" customFormat="1" ht="15">
      <c r="A243" s="3" t="s">
        <v>551</v>
      </c>
      <c r="B243" s="413">
        <v>0.43154660293615571</v>
      </c>
      <c r="C243" s="414">
        <v>0.4392150294504763</v>
      </c>
      <c r="D243" s="395">
        <v>0.43121238177128118</v>
      </c>
      <c r="E243" s="262">
        <v>0.42233009708737862</v>
      </c>
      <c r="F243" s="418">
        <v>0.2805755395683453</v>
      </c>
      <c r="G243" s="262">
        <v>0.54744525547445255</v>
      </c>
      <c r="H243" s="318">
        <v>0.51451187335092352</v>
      </c>
    </row>
    <row r="244" spans="1:8" s="257" customFormat="1" ht="15">
      <c r="A244" s="3" t="s">
        <v>593</v>
      </c>
      <c r="B244" s="413">
        <v>0.29748670855485743</v>
      </c>
      <c r="C244" s="414">
        <v>0.25464507576984952</v>
      </c>
      <c r="D244" s="395">
        <v>0.31767873167813343</v>
      </c>
      <c r="E244" s="262">
        <v>0.25</v>
      </c>
      <c r="F244" s="262">
        <v>0.184</v>
      </c>
      <c r="G244" s="262">
        <v>0.39080459770114945</v>
      </c>
      <c r="H244" s="444">
        <v>0.13074204946996468</v>
      </c>
    </row>
    <row r="245" spans="1:8" s="257" customFormat="1" ht="15">
      <c r="A245" s="3" t="s">
        <v>459</v>
      </c>
      <c r="B245" s="413">
        <v>0.11169513797634691</v>
      </c>
      <c r="C245" s="414">
        <v>9.9222767523669819E-2</v>
      </c>
      <c r="D245" s="395">
        <v>0.11908783783783784</v>
      </c>
      <c r="E245" s="262">
        <v>8.208092485549133E-2</v>
      </c>
      <c r="F245" s="418">
        <v>6.1068702290076333E-2</v>
      </c>
      <c r="G245" s="262">
        <v>0.12883435582822086</v>
      </c>
      <c r="H245" s="318">
        <v>0.10504201680672269</v>
      </c>
    </row>
    <row r="246" spans="1:8" s="257" customFormat="1" ht="15">
      <c r="A246" s="3" t="s">
        <v>460</v>
      </c>
      <c r="B246" s="413">
        <v>0.15166348626897869</v>
      </c>
      <c r="C246" s="414">
        <v>0.12302982726352543</v>
      </c>
      <c r="D246" s="395">
        <v>0.16272378516624042</v>
      </c>
      <c r="E246" s="262">
        <v>0.12489082969432315</v>
      </c>
      <c r="F246" s="262">
        <v>8.4048027444253853E-2</v>
      </c>
      <c r="G246" s="262">
        <v>0.13533834586466165</v>
      </c>
      <c r="H246" s="318">
        <v>0.10814814814814815</v>
      </c>
    </row>
    <row r="247" spans="1:8" s="257" customFormat="1" ht="15">
      <c r="A247" s="4" t="s">
        <v>414</v>
      </c>
      <c r="B247" s="413">
        <v>0.29513306161591946</v>
      </c>
      <c r="C247" s="414">
        <v>0.30736445414029834</v>
      </c>
      <c r="D247" s="395">
        <v>0.29086398131932284</v>
      </c>
      <c r="E247" s="262">
        <v>0.38626609442060084</v>
      </c>
      <c r="F247" s="418">
        <v>0.15178571428571427</v>
      </c>
      <c r="G247" s="262">
        <v>0.379746835443038</v>
      </c>
      <c r="H247" s="318">
        <v>0.32815964523281599</v>
      </c>
    </row>
    <row r="248" spans="1:8" s="257" customFormat="1" ht="15">
      <c r="A248" s="4" t="s">
        <v>415</v>
      </c>
      <c r="B248" s="413">
        <v>2.0828374196619852E-4</v>
      </c>
      <c r="C248" s="414">
        <v>3.3349233297887387E-4</v>
      </c>
      <c r="D248" s="395">
        <v>1.5978269553407366E-4</v>
      </c>
      <c r="E248" s="262">
        <v>0</v>
      </c>
      <c r="F248" s="262">
        <v>0</v>
      </c>
      <c r="G248" s="262">
        <v>8.7336244541484718E-4</v>
      </c>
      <c r="H248" s="318">
        <v>6.3431652394544877E-4</v>
      </c>
    </row>
    <row r="249" spans="1:8" s="257" customFormat="1" ht="15">
      <c r="A249" s="3" t="s">
        <v>545</v>
      </c>
      <c r="B249" s="413">
        <v>1.0313884648322598E-2</v>
      </c>
      <c r="C249" s="414">
        <v>1.1296448822114221E-2</v>
      </c>
      <c r="D249" s="395">
        <v>1.086599518283337E-2</v>
      </c>
      <c r="E249" s="262">
        <v>3.8486209108402822E-3</v>
      </c>
      <c r="F249" s="262">
        <v>6.0006000600060002E-3</v>
      </c>
      <c r="G249" s="262">
        <v>2.9136690647482016E-2</v>
      </c>
      <c r="H249" s="318">
        <v>6.6266307724166494E-3</v>
      </c>
    </row>
    <row r="250" spans="1:8" s="257" customFormat="1" ht="15.75" thickBot="1">
      <c r="A250" s="3" t="s">
        <v>427</v>
      </c>
      <c r="B250" s="413">
        <v>1.0484196756631975E-2</v>
      </c>
      <c r="C250" s="427">
        <f>AVERAGE(D250:H250)</f>
        <v>1.1833910569152126E-2</v>
      </c>
      <c r="D250" s="399">
        <v>1.0668625775591526E-2</v>
      </c>
      <c r="E250" s="288">
        <v>5.1891529963173757E-3</v>
      </c>
      <c r="F250" s="288">
        <v>1.7496023630992955E-2</v>
      </c>
      <c r="G250" s="288">
        <v>1.671018276762402E-2</v>
      </c>
      <c r="H250" s="319">
        <v>9.1055676752347537E-3</v>
      </c>
    </row>
    <row r="251" spans="1:8" s="257" customFormat="1" ht="15.75" thickBot="1">
      <c r="A251" s="231" t="s">
        <v>521</v>
      </c>
      <c r="B251" s="226"/>
      <c r="C251" s="406"/>
      <c r="D251" s="266"/>
      <c r="E251" s="266"/>
      <c r="F251" s="266"/>
      <c r="G251" s="266"/>
      <c r="H251" s="267"/>
    </row>
    <row r="252" spans="1:8" s="257" customFormat="1" ht="15.75" thickBot="1">
      <c r="A252" s="128" t="s">
        <v>398</v>
      </c>
      <c r="B252" s="411">
        <v>0.16986963345560552</v>
      </c>
      <c r="C252" s="412">
        <v>0.18982792077468327</v>
      </c>
      <c r="D252" s="394">
        <v>0.16826072027442837</v>
      </c>
      <c r="E252" s="273" t="s">
        <v>672</v>
      </c>
      <c r="F252" s="273" t="s">
        <v>672</v>
      </c>
      <c r="G252" s="287">
        <v>0.2384399308556612</v>
      </c>
      <c r="H252" s="320">
        <v>0.1627831111939603</v>
      </c>
    </row>
    <row r="253" spans="1:8" s="257" customFormat="1" ht="15">
      <c r="A253" s="175" t="s">
        <v>400</v>
      </c>
      <c r="B253" s="413">
        <v>9.9973828840617646E-2</v>
      </c>
      <c r="C253" s="426">
        <v>0.11305493116031649</v>
      </c>
      <c r="D253" s="374">
        <v>9.9209833187006144E-2</v>
      </c>
      <c r="E253" s="259" t="s">
        <v>672</v>
      </c>
      <c r="F253" s="259" t="s">
        <v>672</v>
      </c>
      <c r="G253" s="261">
        <v>0.15254237288135594</v>
      </c>
      <c r="H253" s="321">
        <v>8.7412587412587409E-2</v>
      </c>
    </row>
    <row r="254" spans="1:8" s="257" customFormat="1" ht="15">
      <c r="A254" s="3" t="s">
        <v>401</v>
      </c>
      <c r="B254" s="413">
        <v>0.1750814435472626</v>
      </c>
      <c r="C254" s="414">
        <v>0.2058122190108512</v>
      </c>
      <c r="D254" s="395">
        <v>0.17159223688335376</v>
      </c>
      <c r="E254" s="263" t="s">
        <v>672</v>
      </c>
      <c r="F254" s="263" t="s">
        <v>672</v>
      </c>
      <c r="G254" s="262">
        <v>0.26607445008460234</v>
      </c>
      <c r="H254" s="322">
        <v>0.17976997006459744</v>
      </c>
    </row>
    <row r="255" spans="1:8" s="257" customFormat="1" ht="15">
      <c r="A255" s="3" t="s">
        <v>402</v>
      </c>
      <c r="B255" s="413">
        <v>0.19292808899483513</v>
      </c>
      <c r="C255" s="414">
        <v>0.20984938326803074</v>
      </c>
      <c r="D255" s="395">
        <v>0.19222367572777857</v>
      </c>
      <c r="E255" s="263" t="s">
        <v>672</v>
      </c>
      <c r="F255" s="263" t="s">
        <v>672</v>
      </c>
      <c r="G255" s="262">
        <v>0.26612740141557129</v>
      </c>
      <c r="H255" s="322">
        <v>0.1711970726607423</v>
      </c>
    </row>
    <row r="256" spans="1:8" s="257" customFormat="1" ht="15">
      <c r="A256" s="3" t="s">
        <v>403</v>
      </c>
      <c r="B256" s="413">
        <v>0.11126589861109176</v>
      </c>
      <c r="C256" s="414">
        <v>0.1174589899052767</v>
      </c>
      <c r="D256" s="395">
        <v>0.11081417868992749</v>
      </c>
      <c r="E256" s="263" t="s">
        <v>672</v>
      </c>
      <c r="F256" s="263" t="s">
        <v>672</v>
      </c>
      <c r="G256" s="262">
        <v>0.13340623291416073</v>
      </c>
      <c r="H256" s="322">
        <v>0.10815655811174185</v>
      </c>
    </row>
    <row r="257" spans="1:8" s="257" customFormat="1" ht="15">
      <c r="A257" s="3" t="s">
        <v>6</v>
      </c>
      <c r="B257" s="413">
        <v>8.7630270417546494E-2</v>
      </c>
      <c r="C257" s="414">
        <v>9.3386900514106849E-2</v>
      </c>
      <c r="D257" s="395">
        <v>8.7566521528785676E-2</v>
      </c>
      <c r="E257" s="263" t="s">
        <v>672</v>
      </c>
      <c r="F257" s="263" t="s">
        <v>672</v>
      </c>
      <c r="G257" s="262">
        <v>0.11741935483870967</v>
      </c>
      <c r="H257" s="322">
        <v>7.5174825174825169E-2</v>
      </c>
    </row>
    <row r="258" spans="1:8" s="257" customFormat="1" ht="15">
      <c r="A258" s="3" t="s">
        <v>404</v>
      </c>
      <c r="B258" s="413">
        <v>0.4026142579030314</v>
      </c>
      <c r="C258" s="414">
        <v>0.51855883785727952</v>
      </c>
      <c r="D258" s="395">
        <v>0.38559539710264051</v>
      </c>
      <c r="E258" s="263" t="s">
        <v>672</v>
      </c>
      <c r="F258" s="263" t="s">
        <v>672</v>
      </c>
      <c r="G258" s="262">
        <v>0.66574585635359118</v>
      </c>
      <c r="H258" s="322">
        <v>0.50433526011560692</v>
      </c>
    </row>
    <row r="259" spans="1:8" s="257" customFormat="1" ht="15">
      <c r="A259" s="3" t="s">
        <v>591</v>
      </c>
      <c r="B259" s="413">
        <v>7.5774804635521248E-2</v>
      </c>
      <c r="C259" s="414">
        <v>0.11095814673096534</v>
      </c>
      <c r="D259" s="395">
        <v>6.9847819097631547E-2</v>
      </c>
      <c r="E259" s="263" t="s">
        <v>672</v>
      </c>
      <c r="F259" s="263" t="s">
        <v>672</v>
      </c>
      <c r="G259" s="262">
        <v>0.13288477712363331</v>
      </c>
      <c r="H259" s="322">
        <v>0.1301418439716312</v>
      </c>
    </row>
    <row r="260" spans="1:8" s="257" customFormat="1" ht="15">
      <c r="A260" s="3" t="s">
        <v>406</v>
      </c>
      <c r="B260" s="413">
        <v>0.14539446509706733</v>
      </c>
      <c r="C260" s="414">
        <v>0.17069509010397607</v>
      </c>
      <c r="D260" s="395">
        <v>0.13783371472158656</v>
      </c>
      <c r="E260" s="263" t="s">
        <v>672</v>
      </c>
      <c r="F260" s="263" t="s">
        <v>672</v>
      </c>
      <c r="G260" s="262">
        <v>0.12128712871287128</v>
      </c>
      <c r="H260" s="322">
        <v>0.25296442687747034</v>
      </c>
    </row>
    <row r="261" spans="1:8" s="257" customFormat="1" ht="15">
      <c r="A261" s="3" t="s">
        <v>407</v>
      </c>
      <c r="B261" s="413">
        <v>1.9287650973625833E-2</v>
      </c>
      <c r="C261" s="414">
        <v>3.377578381684062E-2</v>
      </c>
      <c r="D261" s="395">
        <v>1.7087062652563059E-2</v>
      </c>
      <c r="E261" s="263" t="s">
        <v>672</v>
      </c>
      <c r="F261" s="263" t="s">
        <v>672</v>
      </c>
      <c r="G261" s="262">
        <v>4.4806517311608958E-2</v>
      </c>
      <c r="H261" s="322">
        <v>3.9433771486349849E-2</v>
      </c>
    </row>
    <row r="262" spans="1:8" s="257" customFormat="1" ht="15">
      <c r="A262" s="3" t="s">
        <v>639</v>
      </c>
      <c r="B262" s="413">
        <v>0.25472680175272955</v>
      </c>
      <c r="C262" s="414">
        <v>0.26360648033636153</v>
      </c>
      <c r="D262" s="395">
        <v>0.25504104566828723</v>
      </c>
      <c r="E262" s="263" t="s">
        <v>672</v>
      </c>
      <c r="F262" s="263" t="s">
        <v>672</v>
      </c>
      <c r="G262" s="262">
        <v>0.31854838709677419</v>
      </c>
      <c r="H262" s="322">
        <v>0.21723000824402308</v>
      </c>
    </row>
    <row r="263" spans="1:8" s="257" customFormat="1" ht="15">
      <c r="A263" s="3" t="s">
        <v>218</v>
      </c>
      <c r="B263" s="413">
        <v>9.2437537678344162E-3</v>
      </c>
      <c r="C263" s="414">
        <v>1.3513775374195972E-2</v>
      </c>
      <c r="D263" s="395">
        <v>8.6852351003294404E-3</v>
      </c>
      <c r="E263" s="263" t="s">
        <v>672</v>
      </c>
      <c r="F263" s="263" t="s">
        <v>672</v>
      </c>
      <c r="G263" s="262">
        <v>1.9900497512437811E-2</v>
      </c>
      <c r="H263" s="322">
        <v>1.1955593509820665E-2</v>
      </c>
    </row>
    <row r="264" spans="1:8" s="257" customFormat="1" ht="15">
      <c r="A264" s="3" t="s">
        <v>29</v>
      </c>
      <c r="B264" s="413">
        <v>0.35506121406253072</v>
      </c>
      <c r="C264" s="414">
        <v>0.38007802531362084</v>
      </c>
      <c r="D264" s="395">
        <v>0.35550976138828633</v>
      </c>
      <c r="E264" s="263" t="s">
        <v>672</v>
      </c>
      <c r="F264" s="263" t="s">
        <v>672</v>
      </c>
      <c r="G264" s="262">
        <v>0.5</v>
      </c>
      <c r="H264" s="322">
        <v>0.28472431455257607</v>
      </c>
    </row>
    <row r="265" spans="1:8" s="257" customFormat="1" ht="15">
      <c r="A265" s="3" t="s">
        <v>32</v>
      </c>
      <c r="B265" s="413">
        <v>0.18998942544941841</v>
      </c>
      <c r="C265" s="414">
        <v>0.21080121967157864</v>
      </c>
      <c r="D265" s="395">
        <v>0.17493058310194368</v>
      </c>
      <c r="E265" s="263" t="s">
        <v>672</v>
      </c>
      <c r="F265" s="263" t="s">
        <v>672</v>
      </c>
      <c r="G265" s="262">
        <v>6.1728395061728392E-2</v>
      </c>
      <c r="H265" s="322">
        <v>0.39574468085106385</v>
      </c>
    </row>
    <row r="266" spans="1:8" s="257" customFormat="1" ht="15">
      <c r="A266" s="4" t="s">
        <v>40</v>
      </c>
      <c r="B266" s="413">
        <v>8.6519727228446183E-2</v>
      </c>
      <c r="C266" s="414">
        <v>7.7869950613525599E-2</v>
      </c>
      <c r="D266" s="395">
        <v>8.7684069611780449E-2</v>
      </c>
      <c r="E266" s="263" t="s">
        <v>672</v>
      </c>
      <c r="F266" s="263" t="s">
        <v>672</v>
      </c>
      <c r="G266" s="262">
        <v>6.7193675889328064E-2</v>
      </c>
      <c r="H266" s="322">
        <v>7.8732106339468297E-2</v>
      </c>
    </row>
    <row r="267" spans="1:8" s="257" customFormat="1" ht="15">
      <c r="A267" s="4" t="s">
        <v>544</v>
      </c>
      <c r="B267" s="413">
        <v>0.16044374719856566</v>
      </c>
      <c r="C267" s="414">
        <v>0.16348449739459903</v>
      </c>
      <c r="D267" s="395">
        <v>0.16370627635822377</v>
      </c>
      <c r="E267" s="263" t="s">
        <v>672</v>
      </c>
      <c r="F267" s="263" t="s">
        <v>672</v>
      </c>
      <c r="G267" s="262">
        <v>0.23389232127096204</v>
      </c>
      <c r="H267" s="322">
        <v>9.2854894554611267E-2</v>
      </c>
    </row>
    <row r="268" spans="1:8" s="257" customFormat="1" ht="15">
      <c r="A268" s="3" t="s">
        <v>409</v>
      </c>
      <c r="B268" s="413">
        <v>4.8812898653437277E-2</v>
      </c>
      <c r="C268" s="414">
        <v>5.1927845671620454E-2</v>
      </c>
      <c r="D268" s="395">
        <v>4.8678989644827253E-2</v>
      </c>
      <c r="E268" s="263" t="s">
        <v>672</v>
      </c>
      <c r="F268" s="263" t="s">
        <v>672</v>
      </c>
      <c r="G268" s="262">
        <v>6.4896755162241887E-2</v>
      </c>
      <c r="H268" s="322">
        <v>4.2207792207792208E-2</v>
      </c>
    </row>
    <row r="269" spans="1:8" s="257" customFormat="1" ht="15">
      <c r="A269" s="3" t="s">
        <v>220</v>
      </c>
      <c r="B269" s="413">
        <v>0.14023462958939822</v>
      </c>
      <c r="C269" s="414">
        <v>0.14331331371486358</v>
      </c>
      <c r="D269" s="395">
        <v>0.14166372514413461</v>
      </c>
      <c r="E269" s="263" t="s">
        <v>672</v>
      </c>
      <c r="F269" s="263" t="s">
        <v>672</v>
      </c>
      <c r="G269" s="262">
        <v>0.19718309859154928</v>
      </c>
      <c r="H269" s="322">
        <v>9.1093117408906882E-2</v>
      </c>
    </row>
    <row r="270" spans="1:8" s="257" customFormat="1" ht="15">
      <c r="A270" s="3" t="s">
        <v>551</v>
      </c>
      <c r="B270" s="413">
        <v>0.31559597523219812</v>
      </c>
      <c r="C270" s="414">
        <v>0.4515064892014653</v>
      </c>
      <c r="D270" s="395">
        <v>0.29256233877901977</v>
      </c>
      <c r="E270" s="263" t="s">
        <v>672</v>
      </c>
      <c r="F270" s="263" t="s">
        <v>672</v>
      </c>
      <c r="G270" s="262">
        <v>0.54744525547445255</v>
      </c>
      <c r="H270" s="322">
        <v>0.51451187335092352</v>
      </c>
    </row>
    <row r="271" spans="1:8" s="257" customFormat="1" ht="15">
      <c r="A271" s="3" t="s">
        <v>593</v>
      </c>
      <c r="B271" s="413">
        <v>7.5949367088607597E-2</v>
      </c>
      <c r="C271" s="414">
        <v>7.6797854031278104E-2</v>
      </c>
      <c r="D271" s="395">
        <v>7.7475321567454389E-2</v>
      </c>
      <c r="E271" s="263" t="s">
        <v>672</v>
      </c>
      <c r="F271" s="263" t="s">
        <v>672</v>
      </c>
      <c r="G271" s="262">
        <v>0.10344827586206896</v>
      </c>
      <c r="H271" s="322">
        <v>4.9469964664310952E-2</v>
      </c>
    </row>
    <row r="272" spans="1:8" s="257" customFormat="1" ht="15">
      <c r="A272" s="3" t="s">
        <v>459</v>
      </c>
      <c r="B272" s="413">
        <v>0.10473976494898618</v>
      </c>
      <c r="C272" s="414">
        <v>0.11268101310053674</v>
      </c>
      <c r="D272" s="395">
        <v>0.10416666666666667</v>
      </c>
      <c r="E272" s="263" t="s">
        <v>672</v>
      </c>
      <c r="F272" s="263" t="s">
        <v>672</v>
      </c>
      <c r="G272" s="262">
        <v>0.12883435582822086</v>
      </c>
      <c r="H272" s="322">
        <v>0.10504201680672269</v>
      </c>
    </row>
    <row r="273" spans="1:8" s="257" customFormat="1" ht="15">
      <c r="A273" s="3" t="s">
        <v>460</v>
      </c>
      <c r="B273" s="413">
        <v>0.12464891041162228</v>
      </c>
      <c r="C273" s="414">
        <v>0.12254813290686221</v>
      </c>
      <c r="D273" s="395">
        <v>0.12563938618925832</v>
      </c>
      <c r="E273" s="263" t="s">
        <v>672</v>
      </c>
      <c r="F273" s="263" t="s">
        <v>672</v>
      </c>
      <c r="G273" s="262">
        <v>0.13533834586466165</v>
      </c>
      <c r="H273" s="322">
        <v>0.10666666666666667</v>
      </c>
    </row>
    <row r="274" spans="1:8" s="257" customFormat="1" ht="15">
      <c r="A274" s="4" t="s">
        <v>414</v>
      </c>
      <c r="B274" s="413">
        <v>0.29482758620689653</v>
      </c>
      <c r="C274" s="414">
        <v>0.33253430655725585</v>
      </c>
      <c r="D274" s="395">
        <v>0.28969643899591357</v>
      </c>
      <c r="E274" s="263" t="s">
        <v>672</v>
      </c>
      <c r="F274" s="263" t="s">
        <v>672</v>
      </c>
      <c r="G274" s="262">
        <v>0.379746835443038</v>
      </c>
      <c r="H274" s="322">
        <v>0.32815964523281599</v>
      </c>
    </row>
    <row r="275" spans="1:8" s="257" customFormat="1" ht="15">
      <c r="A275" s="4" t="s">
        <v>415</v>
      </c>
      <c r="B275" s="413">
        <v>1.0227737624437475E-4</v>
      </c>
      <c r="C275" s="414">
        <v>5.0255965645343195E-4</v>
      </c>
      <c r="D275" s="395">
        <v>0</v>
      </c>
      <c r="E275" s="263" t="s">
        <v>672</v>
      </c>
      <c r="F275" s="263" t="s">
        <v>672</v>
      </c>
      <c r="G275" s="262">
        <v>8.7336244541484718E-4</v>
      </c>
      <c r="H275" s="322">
        <v>6.3431652394544877E-4</v>
      </c>
    </row>
    <row r="276" spans="1:8" s="257" customFormat="1" ht="15">
      <c r="A276" s="3" t="s">
        <v>545</v>
      </c>
      <c r="B276" s="413">
        <v>1.0193679918450561E-2</v>
      </c>
      <c r="C276" s="414">
        <v>1.4884919580270167E-2</v>
      </c>
      <c r="D276" s="395">
        <v>9.2511495511276541E-3</v>
      </c>
      <c r="E276" s="263" t="s">
        <v>672</v>
      </c>
      <c r="F276" s="263" t="s">
        <v>672</v>
      </c>
      <c r="G276" s="262">
        <v>2.8776978417266189E-2</v>
      </c>
      <c r="H276" s="322">
        <v>6.6266307724166494E-3</v>
      </c>
    </row>
    <row r="277" spans="1:8" s="257" customFormat="1" ht="15.75" thickBot="1">
      <c r="A277" s="3" t="s">
        <v>427</v>
      </c>
      <c r="B277" s="413">
        <v>1.0429799426934097E-2</v>
      </c>
      <c r="C277" s="427">
        <f>AVERAGE(D277:H277)</f>
        <v>1.1823347655153327E-2</v>
      </c>
      <c r="D277" s="399">
        <v>1.0413089828870771E-2</v>
      </c>
      <c r="E277" s="275" t="s">
        <v>672</v>
      </c>
      <c r="F277" s="275" t="s">
        <v>672</v>
      </c>
      <c r="G277" s="288">
        <v>1.671018276762402E-2</v>
      </c>
      <c r="H277" s="323">
        <v>8.3467703689651899E-3</v>
      </c>
    </row>
    <row r="278" spans="1:8" s="257" customFormat="1" ht="15.75" thickBot="1">
      <c r="A278" s="231" t="s">
        <v>520</v>
      </c>
      <c r="B278" s="226"/>
      <c r="C278" s="406"/>
      <c r="D278" s="266"/>
      <c r="E278" s="266"/>
      <c r="F278" s="266"/>
      <c r="G278" s="266"/>
      <c r="H278" s="267"/>
    </row>
    <row r="279" spans="1:8" s="257" customFormat="1" ht="15.75" thickBot="1">
      <c r="A279" s="128" t="s">
        <v>398</v>
      </c>
      <c r="B279" s="411">
        <v>0.25769626526390943</v>
      </c>
      <c r="C279" s="412">
        <v>0.23685954625527214</v>
      </c>
      <c r="D279" s="394">
        <v>0.26507739133043751</v>
      </c>
      <c r="E279" s="287">
        <v>0.26153403459411068</v>
      </c>
      <c r="F279" s="287">
        <v>0.20311513365607239</v>
      </c>
      <c r="G279" s="287">
        <v>0.25702247191011235</v>
      </c>
      <c r="H279" s="324">
        <v>0.19754869978562775</v>
      </c>
    </row>
    <row r="280" spans="1:8" s="257" customFormat="1" ht="15">
      <c r="A280" s="175" t="s">
        <v>400</v>
      </c>
      <c r="B280" s="413">
        <v>0.56711254612546125</v>
      </c>
      <c r="C280" s="426">
        <v>0.48342007879979682</v>
      </c>
      <c r="D280" s="374">
        <v>0.60286801287679248</v>
      </c>
      <c r="E280" s="261">
        <v>0.6064516129032258</v>
      </c>
      <c r="F280" s="261">
        <v>0.51707317073170733</v>
      </c>
      <c r="G280" s="261">
        <v>0.55084745762711862</v>
      </c>
      <c r="H280" s="325">
        <v>0.13986013986013987</v>
      </c>
    </row>
    <row r="281" spans="1:8" s="257" customFormat="1" ht="15">
      <c r="A281" s="3" t="s">
        <v>401</v>
      </c>
      <c r="B281" s="413">
        <v>0.39413550832243621</v>
      </c>
      <c r="C281" s="414">
        <v>0.37023087761266377</v>
      </c>
      <c r="D281" s="395">
        <v>0.40417224771295845</v>
      </c>
      <c r="E281" s="262">
        <v>0.4323441328614212</v>
      </c>
      <c r="F281" s="262">
        <v>0.33474893829627778</v>
      </c>
      <c r="G281" s="262">
        <v>0.40905245346869712</v>
      </c>
      <c r="H281" s="326">
        <v>0.27083661572396406</v>
      </c>
    </row>
    <row r="282" spans="1:8" s="257" customFormat="1" ht="15">
      <c r="A282" s="3" t="s">
        <v>402</v>
      </c>
      <c r="B282" s="413">
        <v>0.26364234056541747</v>
      </c>
      <c r="C282" s="414">
        <v>0.23654699551678551</v>
      </c>
      <c r="D282" s="395">
        <v>0.27320410347568647</v>
      </c>
      <c r="E282" s="262">
        <v>0.25767409226451499</v>
      </c>
      <c r="F282" s="262">
        <v>0.21053131831574945</v>
      </c>
      <c r="G282" s="262">
        <v>0.24529828109201213</v>
      </c>
      <c r="H282" s="326">
        <v>0.19602718243596445</v>
      </c>
    </row>
    <row r="283" spans="1:8" s="257" customFormat="1" ht="15">
      <c r="A283" s="3" t="s">
        <v>403</v>
      </c>
      <c r="B283" s="413">
        <v>7.7673900406897894E-2</v>
      </c>
      <c r="C283" s="414">
        <v>6.6596895077634763E-2</v>
      </c>
      <c r="D283" s="395">
        <v>8.1703124296245142E-2</v>
      </c>
      <c r="E283" s="262">
        <v>6.2749309604173062E-2</v>
      </c>
      <c r="F283" s="262">
        <v>4.6549707602339181E-2</v>
      </c>
      <c r="G283" s="262">
        <v>7.3264078731547291E-2</v>
      </c>
      <c r="H283" s="326">
        <v>6.8718255153869132E-2</v>
      </c>
    </row>
    <row r="284" spans="1:8" s="257" customFormat="1" ht="15">
      <c r="A284" s="3" t="s">
        <v>6</v>
      </c>
      <c r="B284" s="413">
        <v>0.51466937823369319</v>
      </c>
      <c r="C284" s="414">
        <v>0.46824872207112878</v>
      </c>
      <c r="D284" s="395">
        <v>0.52904618361802691</v>
      </c>
      <c r="E284" s="262">
        <v>0.58625052720371151</v>
      </c>
      <c r="F284" s="262">
        <v>0.34330985915492956</v>
      </c>
      <c r="G284" s="262">
        <v>0.52774193548387094</v>
      </c>
      <c r="H284" s="326">
        <v>0.3548951048951049</v>
      </c>
    </row>
    <row r="285" spans="1:8" s="257" customFormat="1" ht="15">
      <c r="A285" s="3" t="s">
        <v>404</v>
      </c>
      <c r="B285" s="413">
        <v>0.28905269761606023</v>
      </c>
      <c r="C285" s="414">
        <v>0.25193886798823467</v>
      </c>
      <c r="D285" s="395">
        <v>0.30381177437583479</v>
      </c>
      <c r="E285" s="262">
        <v>0.25624999999999998</v>
      </c>
      <c r="F285" s="262">
        <v>0.28759124087591242</v>
      </c>
      <c r="G285" s="262">
        <v>0.24585635359116023</v>
      </c>
      <c r="H285" s="326">
        <v>0.16618497109826588</v>
      </c>
    </row>
    <row r="286" spans="1:8" s="257" customFormat="1" ht="15">
      <c r="A286" s="3" t="s">
        <v>591</v>
      </c>
      <c r="B286" s="413">
        <v>0.31485871320984288</v>
      </c>
      <c r="C286" s="414">
        <v>0.28504974523514137</v>
      </c>
      <c r="D286" s="395">
        <v>0.32531347122494908</v>
      </c>
      <c r="E286" s="262">
        <v>0.29964358452138495</v>
      </c>
      <c r="F286" s="262">
        <v>0.24709302325581395</v>
      </c>
      <c r="G286" s="262">
        <v>0.28511354079058032</v>
      </c>
      <c r="H286" s="326">
        <v>0.26808510638297872</v>
      </c>
    </row>
    <row r="287" spans="1:8" s="257" customFormat="1" ht="15">
      <c r="A287" s="3" t="s">
        <v>406</v>
      </c>
      <c r="B287" s="413">
        <v>0.38838732519029917</v>
      </c>
      <c r="C287" s="414">
        <v>0.35744799690475104</v>
      </c>
      <c r="D287" s="395">
        <v>0.40373760488176963</v>
      </c>
      <c r="E287" s="262">
        <v>0.36566186107470511</v>
      </c>
      <c r="F287" s="262">
        <v>0.30502793296089387</v>
      </c>
      <c r="G287" s="262">
        <v>0.43316831683168316</v>
      </c>
      <c r="H287" s="326">
        <v>0.27964426877470355</v>
      </c>
    </row>
    <row r="288" spans="1:8" s="257" customFormat="1" ht="15">
      <c r="A288" s="3" t="s">
        <v>407</v>
      </c>
      <c r="B288" s="413">
        <v>0.23634141156462585</v>
      </c>
      <c r="C288" s="414">
        <v>0.21294170755607</v>
      </c>
      <c r="D288" s="395">
        <v>0.24735557363710334</v>
      </c>
      <c r="E288" s="262">
        <v>0.19938271604938271</v>
      </c>
      <c r="F288" s="262">
        <v>0.15805785123966942</v>
      </c>
      <c r="G288" s="262">
        <v>0.26476578411405294</v>
      </c>
      <c r="H288" s="326">
        <v>0.19514661274014156</v>
      </c>
    </row>
    <row r="289" spans="1:8" s="257" customFormat="1" ht="15">
      <c r="A289" s="3" t="s">
        <v>639</v>
      </c>
      <c r="B289" s="413">
        <v>0.28077088849208792</v>
      </c>
      <c r="C289" s="414">
        <v>0.24887156459134499</v>
      </c>
      <c r="D289" s="395">
        <v>0.29377540447915834</v>
      </c>
      <c r="E289" s="262">
        <v>0.23429951690821257</v>
      </c>
      <c r="F289" s="262">
        <v>0.24183006535947713</v>
      </c>
      <c r="G289" s="262">
        <v>0.24032258064516129</v>
      </c>
      <c r="H289" s="326">
        <v>0.23413025556471559</v>
      </c>
    </row>
    <row r="290" spans="1:8" s="257" customFormat="1" ht="15">
      <c r="A290" s="3" t="s">
        <v>218</v>
      </c>
      <c r="B290" s="413">
        <v>1.1071407650401266E-2</v>
      </c>
      <c r="C290" s="414">
        <v>1.2441066580925331E-2</v>
      </c>
      <c r="D290" s="395">
        <v>1.078167115902965E-2</v>
      </c>
      <c r="E290" s="262">
        <v>4.418262150220913E-3</v>
      </c>
      <c r="F290" s="262">
        <v>2.1683673469387755E-2</v>
      </c>
      <c r="G290" s="262">
        <v>9.9502487562189053E-3</v>
      </c>
      <c r="H290" s="326">
        <v>1.5371477369769428E-2</v>
      </c>
    </row>
    <row r="291" spans="1:8" s="257" customFormat="1" ht="15">
      <c r="A291" s="3" t="s">
        <v>29</v>
      </c>
      <c r="B291" s="413">
        <v>0.31662562418770096</v>
      </c>
      <c r="C291" s="414">
        <v>0.3100847606956364</v>
      </c>
      <c r="D291" s="395">
        <v>0.31872017353579174</v>
      </c>
      <c r="E291" s="262">
        <v>0.33263202188091734</v>
      </c>
      <c r="F291" s="262">
        <v>0.2591678420310296</v>
      </c>
      <c r="G291" s="262">
        <v>0.33378746594005448</v>
      </c>
      <c r="H291" s="326">
        <v>0.30611630009038865</v>
      </c>
    </row>
    <row r="292" spans="1:8" s="257" customFormat="1" ht="15">
      <c r="A292" s="4" t="s">
        <v>40</v>
      </c>
      <c r="B292" s="413">
        <v>0.34699940582293526</v>
      </c>
      <c r="C292" s="414">
        <v>0.35114587707282297</v>
      </c>
      <c r="D292" s="395">
        <v>0.34629115430384766</v>
      </c>
      <c r="E292" s="262">
        <v>0.43007915567282323</v>
      </c>
      <c r="F292" s="262">
        <v>0.26</v>
      </c>
      <c r="G292" s="262">
        <v>0.49382716049382713</v>
      </c>
      <c r="H292" s="326">
        <v>0.22553191489361701</v>
      </c>
    </row>
    <row r="293" spans="1:8" s="257" customFormat="1" ht="15">
      <c r="A293" s="4" t="s">
        <v>544</v>
      </c>
      <c r="B293" s="413">
        <v>0.29219888103029662</v>
      </c>
      <c r="C293" s="414">
        <v>0.28583291914255754</v>
      </c>
      <c r="D293" s="395">
        <v>0.29337349397590362</v>
      </c>
      <c r="E293" s="262">
        <v>0.33862770012706478</v>
      </c>
      <c r="F293" s="262">
        <v>0.22151898734177214</v>
      </c>
      <c r="G293" s="262">
        <v>0.32411067193675891</v>
      </c>
      <c r="H293" s="326">
        <v>0.25153374233128833</v>
      </c>
    </row>
    <row r="294" spans="1:8" s="257" customFormat="1" ht="15">
      <c r="A294" s="3" t="s">
        <v>32</v>
      </c>
      <c r="B294" s="413">
        <v>3.1967196799299352E-2</v>
      </c>
      <c r="C294" s="414">
        <v>3.1086215858558704E-2</v>
      </c>
      <c r="D294" s="395">
        <v>3.220044653932027E-2</v>
      </c>
      <c r="E294" s="262">
        <v>5.6356487549148099E-2</v>
      </c>
      <c r="F294" s="262">
        <v>3.6618620958317104E-2</v>
      </c>
      <c r="G294" s="262">
        <v>2.6478375992939101E-2</v>
      </c>
      <c r="H294" s="326">
        <v>3.7771482530689331E-3</v>
      </c>
    </row>
    <row r="295" spans="1:8" s="257" customFormat="1" ht="15">
      <c r="A295" s="3" t="s">
        <v>409</v>
      </c>
      <c r="B295" s="413">
        <v>8.3940747707500582E-2</v>
      </c>
      <c r="C295" s="414">
        <v>8.0405912671562579E-2</v>
      </c>
      <c r="D295" s="395">
        <v>8.642214264976289E-2</v>
      </c>
      <c r="E295" s="262">
        <v>4.004329004329004E-2</v>
      </c>
      <c r="F295" s="262">
        <v>9.6892138939670927E-2</v>
      </c>
      <c r="G295" s="262">
        <v>7.9646017699115043E-2</v>
      </c>
      <c r="H295" s="326">
        <v>9.9025974025974031E-2</v>
      </c>
    </row>
    <row r="296" spans="1:8" s="257" customFormat="1" ht="15">
      <c r="A296" s="3" t="s">
        <v>220</v>
      </c>
      <c r="B296" s="413">
        <v>0.29691929691929692</v>
      </c>
      <c r="C296" s="414">
        <v>0.25180945914297187</v>
      </c>
      <c r="D296" s="395">
        <v>0.31121308389222263</v>
      </c>
      <c r="E296" s="262">
        <v>0.28710462287104621</v>
      </c>
      <c r="F296" s="262">
        <v>0.2292418772563177</v>
      </c>
      <c r="G296" s="262">
        <v>0.28169014084507044</v>
      </c>
      <c r="H296" s="326">
        <v>0.14979757085020243</v>
      </c>
    </row>
    <row r="297" spans="1:8" s="257" customFormat="1" ht="15">
      <c r="A297" s="3" t="s">
        <v>551</v>
      </c>
      <c r="B297" s="413">
        <v>0.27057016046432231</v>
      </c>
      <c r="C297" s="414">
        <v>0.23365757917725535</v>
      </c>
      <c r="D297" s="395">
        <v>0.28439380911435941</v>
      </c>
      <c r="E297" s="262">
        <v>0.33495145631067963</v>
      </c>
      <c r="F297" s="262">
        <v>0.11510791366906475</v>
      </c>
      <c r="G297" s="262">
        <v>0.29927007299270075</v>
      </c>
      <c r="H297" s="326">
        <v>0.13456464379947231</v>
      </c>
    </row>
    <row r="298" spans="1:8" s="257" customFormat="1" ht="15">
      <c r="A298" s="3" t="s">
        <v>593</v>
      </c>
      <c r="B298" s="413">
        <v>4.7365877235379411E-2</v>
      </c>
      <c r="C298" s="414">
        <v>4.6427940447054707E-2</v>
      </c>
      <c r="D298" s="395">
        <v>4.8160335028417586E-2</v>
      </c>
      <c r="E298" s="262">
        <v>4.6666666666666669E-2</v>
      </c>
      <c r="F298" s="262">
        <v>5.6000000000000001E-2</v>
      </c>
      <c r="G298" s="262">
        <v>4.5977011494252873E-2</v>
      </c>
      <c r="H298" s="326">
        <v>3.5335689045936397E-2</v>
      </c>
    </row>
    <row r="299" spans="1:8" s="257" customFormat="1" ht="15">
      <c r="A299" s="3" t="s">
        <v>459</v>
      </c>
      <c r="B299" s="413">
        <v>0.11771791502409111</v>
      </c>
      <c r="C299" s="414">
        <v>8.6902858979722969E-2</v>
      </c>
      <c r="D299" s="395">
        <v>0.12865990990990991</v>
      </c>
      <c r="E299" s="262">
        <v>7.7456647398843934E-2</v>
      </c>
      <c r="F299" s="262">
        <v>5.3435114503816793E-2</v>
      </c>
      <c r="G299" s="262">
        <v>5.5214723926380369E-2</v>
      </c>
      <c r="H299" s="326">
        <v>0.11974789915966387</v>
      </c>
    </row>
    <row r="300" spans="1:8" s="257" customFormat="1" ht="15">
      <c r="A300" s="3" t="s">
        <v>460</v>
      </c>
      <c r="B300" s="413">
        <v>0.28847589811665147</v>
      </c>
      <c r="C300" s="414">
        <v>0.24192602215503928</v>
      </c>
      <c r="D300" s="395">
        <v>0.30626598465473148</v>
      </c>
      <c r="E300" s="262">
        <v>0.25589519650655024</v>
      </c>
      <c r="F300" s="262">
        <v>0.21097770154373929</v>
      </c>
      <c r="G300" s="262">
        <v>0.26315789473684209</v>
      </c>
      <c r="H300" s="326">
        <v>0.17333333333333334</v>
      </c>
    </row>
    <row r="301" spans="1:8" s="257" customFormat="1" ht="15">
      <c r="A301" s="4" t="s">
        <v>414</v>
      </c>
      <c r="B301" s="413">
        <v>1.3426036921601535E-2</v>
      </c>
      <c r="C301" s="414">
        <v>1.3458427853288948E-2</v>
      </c>
      <c r="D301" s="395">
        <v>1.4010507880910683E-2</v>
      </c>
      <c r="E301" s="262">
        <v>6.4377682403433476E-3</v>
      </c>
      <c r="F301" s="262">
        <v>0</v>
      </c>
      <c r="G301" s="262">
        <v>3.7974683544303799E-2</v>
      </c>
      <c r="H301" s="326">
        <v>8.869179600886918E-3</v>
      </c>
    </row>
    <row r="302" spans="1:8" s="257" customFormat="1" ht="15">
      <c r="A302" s="4" t="s">
        <v>415</v>
      </c>
      <c r="B302" s="413">
        <v>1.7852892168531301E-4</v>
      </c>
      <c r="C302" s="414">
        <v>3.8130151727275362E-4</v>
      </c>
      <c r="D302" s="395">
        <v>1.5978269553407366E-4</v>
      </c>
      <c r="E302" s="262">
        <v>0</v>
      </c>
      <c r="F302" s="262">
        <v>0</v>
      </c>
      <c r="G302" s="262">
        <v>1.7467248908296944E-3</v>
      </c>
      <c r="H302" s="326">
        <v>0</v>
      </c>
    </row>
    <row r="303" spans="1:8" s="257" customFormat="1" ht="15">
      <c r="A303" s="3" t="s">
        <v>545</v>
      </c>
      <c r="B303" s="413">
        <v>0.11052984324384704</v>
      </c>
      <c r="C303" s="414">
        <v>8.3414563831903363E-2</v>
      </c>
      <c r="D303" s="395">
        <v>0.12721699146047732</v>
      </c>
      <c r="E303" s="262">
        <v>0.11257216164207826</v>
      </c>
      <c r="F303" s="262">
        <v>5.3405340534053408E-2</v>
      </c>
      <c r="G303" s="262">
        <v>9.2086330935251801E-2</v>
      </c>
      <c r="H303" s="326">
        <v>3.1683578380617104E-2</v>
      </c>
    </row>
    <row r="304" spans="1:8" s="257" customFormat="1" ht="15.75" thickBot="1">
      <c r="A304" s="3" t="s">
        <v>427</v>
      </c>
      <c r="B304" s="413">
        <v>1.3594187843461644E-3</v>
      </c>
      <c r="C304" s="427">
        <f>AVERAGE(D304:H304)</f>
        <v>3.7084612259609857E-3</v>
      </c>
      <c r="D304" s="399">
        <v>7.1869485015212369E-4</v>
      </c>
      <c r="E304" s="288">
        <v>5.9424171409440908E-3</v>
      </c>
      <c r="F304" s="288">
        <v>1.8177686889343332E-3</v>
      </c>
      <c r="G304" s="288">
        <v>9.3994778067885126E-3</v>
      </c>
      <c r="H304" s="327">
        <v>6.6394764298586737E-4</v>
      </c>
    </row>
    <row r="305" spans="1:8" s="257" customFormat="1" ht="15.75" thickBot="1">
      <c r="A305" s="231" t="s">
        <v>519</v>
      </c>
      <c r="B305" s="226"/>
      <c r="C305" s="406"/>
      <c r="D305" s="266"/>
      <c r="E305" s="266"/>
      <c r="F305" s="266"/>
      <c r="G305" s="266"/>
      <c r="H305" s="267"/>
    </row>
    <row r="306" spans="1:8" s="257" customFormat="1" ht="15.75" thickBot="1">
      <c r="A306" s="128" t="s">
        <v>398</v>
      </c>
      <c r="B306" s="411">
        <v>0.12087493831438141</v>
      </c>
      <c r="C306" s="412">
        <v>0.11861074895984498</v>
      </c>
      <c r="D306" s="394">
        <v>0.12388613490060639</v>
      </c>
      <c r="E306" s="287">
        <v>0.14879943728618475</v>
      </c>
      <c r="F306" s="420">
        <v>5.3567669964218058E-2</v>
      </c>
      <c r="G306" s="287">
        <v>0.20570440795159897</v>
      </c>
      <c r="H306" s="449">
        <v>6.109609469661665E-2</v>
      </c>
    </row>
    <row r="307" spans="1:8" s="257" customFormat="1" ht="15">
      <c r="A307" s="175" t="s">
        <v>29</v>
      </c>
      <c r="B307" s="413">
        <v>0.39879608728367194</v>
      </c>
      <c r="C307" s="426">
        <v>0.42619666325444017</v>
      </c>
      <c r="D307" s="374">
        <v>0.39145336225596528</v>
      </c>
      <c r="E307" s="261">
        <v>0.61729434041657905</v>
      </c>
      <c r="F307" s="448">
        <v>0.17277856135401976</v>
      </c>
      <c r="G307" s="261">
        <v>0.70299727520435973</v>
      </c>
      <c r="H307" s="328">
        <v>0.2464597770412775</v>
      </c>
    </row>
    <row r="308" spans="1:8" s="257" customFormat="1" ht="15.75" thickBot="1">
      <c r="A308" s="3" t="s">
        <v>32</v>
      </c>
      <c r="B308" s="413">
        <v>0.43167658591930574</v>
      </c>
      <c r="C308" s="414">
        <v>0.38672309876876509</v>
      </c>
      <c r="D308" s="395">
        <v>0.45688414785413051</v>
      </c>
      <c r="E308" s="262">
        <v>0.5209698558322412</v>
      </c>
      <c r="F308" s="418">
        <v>0.20373977405531749</v>
      </c>
      <c r="G308" s="262">
        <v>0.60282436010591356</v>
      </c>
      <c r="H308" s="447">
        <v>0.14919735599622286</v>
      </c>
    </row>
    <row r="309" spans="1:8" s="257" customFormat="1" ht="15.75" thickBot="1">
      <c r="A309" s="231" t="s">
        <v>524</v>
      </c>
      <c r="B309" s="226"/>
      <c r="C309" s="406"/>
      <c r="D309" s="266"/>
      <c r="E309" s="266"/>
      <c r="F309" s="266"/>
      <c r="G309" s="266"/>
      <c r="H309" s="267"/>
    </row>
    <row r="310" spans="1:8" s="257" customFormat="1" ht="15.75" thickBot="1">
      <c r="A310" s="128" t="s">
        <v>398</v>
      </c>
      <c r="B310" s="411">
        <v>9.4561861359670745E-3</v>
      </c>
      <c r="C310" s="412">
        <v>1.2459119256379604E-2</v>
      </c>
      <c r="D310" s="394">
        <v>9.0909393970710298E-3</v>
      </c>
      <c r="E310" s="273" t="s">
        <v>672</v>
      </c>
      <c r="F310" s="273" t="s">
        <v>672</v>
      </c>
      <c r="G310" s="287">
        <v>1.6961970613656008E-2</v>
      </c>
      <c r="H310" s="329">
        <v>1.1324447758411781E-2</v>
      </c>
    </row>
    <row r="311" spans="1:8" s="257" customFormat="1" ht="15">
      <c r="A311" s="175" t="s">
        <v>29</v>
      </c>
      <c r="B311" s="413">
        <v>4.5198184212077742E-4</v>
      </c>
      <c r="C311" s="426">
        <v>7.2551232773812428E-4</v>
      </c>
      <c r="D311" s="374">
        <v>3.6876355748373103E-4</v>
      </c>
      <c r="E311" s="259" t="s">
        <v>672</v>
      </c>
      <c r="F311" s="259" t="s">
        <v>672</v>
      </c>
      <c r="G311" s="261">
        <v>0</v>
      </c>
      <c r="H311" s="330">
        <v>1.8077734257306419E-3</v>
      </c>
    </row>
    <row r="312" spans="1:8" s="257" customFormat="1" ht="15.75" thickBot="1">
      <c r="A312" s="3" t="s">
        <v>32</v>
      </c>
      <c r="B312" s="413">
        <v>2.3554459883460332E-2</v>
      </c>
      <c r="C312" s="414">
        <v>2.5178373576331837E-2</v>
      </c>
      <c r="D312" s="395">
        <v>2.3492929794095757E-2</v>
      </c>
      <c r="E312" s="263" t="s">
        <v>672</v>
      </c>
      <c r="F312" s="263" t="s">
        <v>672</v>
      </c>
      <c r="G312" s="262">
        <v>3.0008826125330981E-2</v>
      </c>
      <c r="H312" s="331">
        <v>2.2033364809568776E-2</v>
      </c>
    </row>
    <row r="313" spans="1:8" s="257" customFormat="1" ht="15.75" thickBot="1">
      <c r="A313" s="231" t="s">
        <v>525</v>
      </c>
      <c r="B313" s="226"/>
      <c r="C313" s="428"/>
      <c r="D313" s="266"/>
      <c r="E313" s="266"/>
      <c r="F313" s="266"/>
      <c r="G313" s="266"/>
      <c r="H313" s="267"/>
    </row>
    <row r="314" spans="1:8" s="257" customFormat="1" ht="15.75" thickBot="1">
      <c r="A314" s="128" t="s">
        <v>398</v>
      </c>
      <c r="B314" s="411">
        <v>7.9982944390851657E-2</v>
      </c>
      <c r="C314" s="412">
        <v>5.5790403865532905E-2</v>
      </c>
      <c r="D314" s="394">
        <v>8.5118795608879583E-2</v>
      </c>
      <c r="E314" s="273" t="s">
        <v>672</v>
      </c>
      <c r="F314" s="273" t="s">
        <v>672</v>
      </c>
      <c r="G314" s="287">
        <v>6.9576490924805529E-2</v>
      </c>
      <c r="H314" s="332">
        <v>1.2675925062913599E-2</v>
      </c>
    </row>
    <row r="315" spans="1:8" s="257" customFormat="1" ht="15.75" thickBot="1">
      <c r="A315" s="3" t="s">
        <v>32</v>
      </c>
      <c r="B315" s="413">
        <v>0.2420663379650381</v>
      </c>
      <c r="C315" s="426">
        <v>0.17365452062924713</v>
      </c>
      <c r="D315" s="374">
        <v>0.2584470354750682</v>
      </c>
      <c r="E315" s="259" t="s">
        <v>672</v>
      </c>
      <c r="F315" s="259" t="s">
        <v>672</v>
      </c>
      <c r="G315" s="261">
        <v>0.22065313327449249</v>
      </c>
      <c r="H315" s="333">
        <v>4.1863393138180674E-2</v>
      </c>
    </row>
    <row r="316" spans="1:8" s="257" customFormat="1" ht="15.75" thickBot="1">
      <c r="A316" s="231" t="s">
        <v>526</v>
      </c>
      <c r="B316" s="226"/>
      <c r="C316" s="406"/>
      <c r="D316" s="266"/>
      <c r="E316" s="266"/>
      <c r="F316" s="266"/>
      <c r="G316" s="266"/>
      <c r="H316" s="267"/>
    </row>
    <row r="317" spans="1:8" s="257" customFormat="1" ht="15.75" thickBot="1">
      <c r="A317" s="128" t="s">
        <v>398</v>
      </c>
      <c r="B317" s="411">
        <v>8.0224867924870644E-2</v>
      </c>
      <c r="C317" s="412">
        <v>6.1284182344616807E-2</v>
      </c>
      <c r="D317" s="394">
        <v>8.4742090015968316E-2</v>
      </c>
      <c r="E317" s="273" t="s">
        <v>672</v>
      </c>
      <c r="F317" s="273" t="s">
        <v>672</v>
      </c>
      <c r="G317" s="287">
        <v>8.3405358686257564E-2</v>
      </c>
      <c r="H317" s="334">
        <v>1.5705098331624569E-2</v>
      </c>
    </row>
    <row r="318" spans="1:8" s="257" customFormat="1" ht="15.75" thickBot="1">
      <c r="A318" s="231" t="s">
        <v>527</v>
      </c>
      <c r="B318" s="227"/>
      <c r="C318" s="408"/>
      <c r="D318" s="276"/>
      <c r="E318" s="276"/>
      <c r="F318" s="276"/>
      <c r="G318" s="276"/>
      <c r="H318" s="277"/>
    </row>
    <row r="319" spans="1:8" s="257" customFormat="1" ht="15">
      <c r="A319" s="3" t="s">
        <v>486</v>
      </c>
      <c r="B319" s="413">
        <v>0.91489852398523985</v>
      </c>
      <c r="C319" s="414">
        <f>AVERAGE(D319:H319)</f>
        <v>0.86160045847629763</v>
      </c>
      <c r="D319" s="395">
        <v>0.93824992683640618</v>
      </c>
      <c r="E319" s="262">
        <v>0.92258064516129035</v>
      </c>
      <c r="F319" s="418">
        <v>0.79024390243902443</v>
      </c>
      <c r="G319" s="262">
        <v>0.9576271186440678</v>
      </c>
      <c r="H319" s="444">
        <v>0.69930069930069927</v>
      </c>
    </row>
    <row r="320" spans="1:8" s="257" customFormat="1" ht="15">
      <c r="A320" s="3" t="s">
        <v>482</v>
      </c>
      <c r="B320" s="413">
        <v>0.19748367574454531</v>
      </c>
      <c r="C320" s="414">
        <f t="shared" ref="C320:C323" si="1">AVERAGE(D320:H320)</f>
        <v>0.19570364769443122</v>
      </c>
      <c r="D320" s="395">
        <v>0.21322762361777592</v>
      </c>
      <c r="E320" s="262">
        <v>0.2857142857142857</v>
      </c>
      <c r="F320" s="418">
        <v>0.11552346570397112</v>
      </c>
      <c r="G320" s="262">
        <v>0.32</v>
      </c>
      <c r="H320" s="444">
        <v>4.405286343612335E-2</v>
      </c>
    </row>
    <row r="321" spans="1:8" s="257" customFormat="1" ht="15">
      <c r="A321" s="3" t="s">
        <v>483</v>
      </c>
      <c r="B321" s="413">
        <v>3.5812455823450877E-2</v>
      </c>
      <c r="C321" s="414">
        <f t="shared" si="1"/>
        <v>3.5622981833008348E-2</v>
      </c>
      <c r="D321" s="395">
        <v>3.7372174381054897E-2</v>
      </c>
      <c r="E321" s="262">
        <v>4.1737360027146252E-2</v>
      </c>
      <c r="F321" s="262">
        <v>1.8422567645365574E-2</v>
      </c>
      <c r="G321" s="262">
        <v>6.872509960159362E-2</v>
      </c>
      <c r="H321" s="335">
        <v>1.1857707509881422E-2</v>
      </c>
    </row>
    <row r="322" spans="1:8" s="257" customFormat="1" ht="15">
      <c r="A322" s="3" t="s">
        <v>484</v>
      </c>
      <c r="B322" s="413">
        <v>0.25868969875710973</v>
      </c>
      <c r="C322" s="414">
        <f t="shared" si="1"/>
        <v>0.31183867260376774</v>
      </c>
      <c r="D322" s="395">
        <v>0.24344306529951429</v>
      </c>
      <c r="E322" s="262">
        <v>0.4676906779661017</v>
      </c>
      <c r="F322" s="418">
        <v>8.1967213114754092E-2</v>
      </c>
      <c r="G322" s="262">
        <v>0.57929883138564275</v>
      </c>
      <c r="H322" s="335">
        <v>0.18679357525282569</v>
      </c>
    </row>
    <row r="323" spans="1:8" s="257" customFormat="1" ht="15.75" thickBot="1">
      <c r="A323" s="3" t="s">
        <v>485</v>
      </c>
      <c r="B323" s="413">
        <v>0.77644525525615338</v>
      </c>
      <c r="C323" s="414">
        <f t="shared" si="1"/>
        <v>0.64311947817100679</v>
      </c>
      <c r="D323" s="395">
        <v>0.82512746083137956</v>
      </c>
      <c r="E323" s="262">
        <v>0.63854913538591307</v>
      </c>
      <c r="F323" s="418">
        <v>0.4518779342723005</v>
      </c>
      <c r="G323" s="262">
        <v>0.77032258064516124</v>
      </c>
      <c r="H323" s="447">
        <v>0.52972027972027969</v>
      </c>
    </row>
    <row r="324" spans="1:8" s="257" customFormat="1" ht="15.75" thickBot="1">
      <c r="A324" s="231" t="s">
        <v>472</v>
      </c>
      <c r="B324" s="226"/>
      <c r="C324" s="406"/>
      <c r="D324" s="266"/>
      <c r="E324" s="266"/>
      <c r="F324" s="266"/>
      <c r="G324" s="266"/>
      <c r="H324" s="267"/>
    </row>
    <row r="325" spans="1:8" s="257" customFormat="1" ht="30" customHeight="1" thickBot="1">
      <c r="A325" s="231" t="s">
        <v>509</v>
      </c>
      <c r="B325" s="227"/>
      <c r="C325" s="408"/>
      <c r="D325" s="276"/>
      <c r="E325" s="276"/>
      <c r="F325" s="276"/>
      <c r="G325" s="276"/>
      <c r="H325" s="277"/>
    </row>
    <row r="326" spans="1:8" s="257" customFormat="1" ht="15">
      <c r="A326" s="3" t="s">
        <v>473</v>
      </c>
      <c r="B326" s="413">
        <v>0.99987640727174665</v>
      </c>
      <c r="C326" s="414">
        <v>0.9999692778192838</v>
      </c>
      <c r="D326" s="395">
        <v>0.99984638909641876</v>
      </c>
      <c r="E326" s="262">
        <v>1</v>
      </c>
      <c r="F326" s="262">
        <v>1</v>
      </c>
      <c r="G326" s="262">
        <v>1</v>
      </c>
      <c r="H326" s="336">
        <v>1</v>
      </c>
    </row>
    <row r="327" spans="1:8" s="257" customFormat="1" ht="15">
      <c r="A327" s="3" t="s">
        <v>474</v>
      </c>
      <c r="B327" s="413">
        <v>0.99828093750702229</v>
      </c>
      <c r="C327" s="414">
        <v>0.99898628833260472</v>
      </c>
      <c r="D327" s="395">
        <v>0.99806589907763632</v>
      </c>
      <c r="E327" s="262">
        <v>1</v>
      </c>
      <c r="F327" s="262">
        <v>1</v>
      </c>
      <c r="G327" s="262">
        <v>1</v>
      </c>
      <c r="H327" s="336">
        <v>0.99686554258538695</v>
      </c>
    </row>
    <row r="328" spans="1:8" s="257" customFormat="1" ht="15.75" thickBot="1">
      <c r="A328" s="3" t="s">
        <v>475</v>
      </c>
      <c r="B328" s="413">
        <v>0.99774949651808897</v>
      </c>
      <c r="C328" s="414">
        <v>0.98154228855721393</v>
      </c>
      <c r="D328" s="395">
        <v>1</v>
      </c>
      <c r="E328" s="262" t="s">
        <v>672</v>
      </c>
      <c r="F328" s="262">
        <v>1</v>
      </c>
      <c r="G328" s="262">
        <v>0.92616915422885571</v>
      </c>
      <c r="H328" s="336">
        <v>1</v>
      </c>
    </row>
    <row r="329" spans="1:8" s="257" customFormat="1" ht="30" customHeight="1" thickBot="1">
      <c r="A329" s="231" t="s">
        <v>518</v>
      </c>
      <c r="B329" s="227"/>
      <c r="C329" s="429"/>
      <c r="D329" s="370"/>
      <c r="E329" s="276"/>
      <c r="F329" s="276"/>
      <c r="G329" s="370"/>
      <c r="H329" s="277"/>
    </row>
    <row r="330" spans="1:8" s="257" customFormat="1" ht="15">
      <c r="A330" s="3" t="s">
        <v>476</v>
      </c>
      <c r="B330" s="413">
        <v>0.99957274847346589</v>
      </c>
      <c r="C330" s="414">
        <v>0.99984149941552902</v>
      </c>
      <c r="D330" s="395">
        <v>0.99952449824658729</v>
      </c>
      <c r="E330" s="262" t="s">
        <v>672</v>
      </c>
      <c r="F330" s="262" t="s">
        <v>672</v>
      </c>
      <c r="G330" s="262">
        <v>1</v>
      </c>
      <c r="H330" s="337">
        <v>1</v>
      </c>
    </row>
    <row r="331" spans="1:8" s="257" customFormat="1" ht="15">
      <c r="A331" s="3" t="s">
        <v>477</v>
      </c>
      <c r="B331" s="413">
        <v>0.99934132056325997</v>
      </c>
      <c r="C331" s="414">
        <v>0.9995779954080245</v>
      </c>
      <c r="D331" s="395">
        <v>0.99930655994293982</v>
      </c>
      <c r="E331" s="262" t="s">
        <v>672</v>
      </c>
      <c r="F331" s="262" t="s">
        <v>672</v>
      </c>
      <c r="G331" s="262">
        <v>1</v>
      </c>
      <c r="H331" s="337">
        <v>0.99942742628113368</v>
      </c>
    </row>
    <row r="332" spans="1:8" s="257" customFormat="1" ht="15.75" thickBot="1">
      <c r="A332" s="3" t="s">
        <v>478</v>
      </c>
      <c r="B332" s="413">
        <v>0.97281377435432714</v>
      </c>
      <c r="C332" s="414">
        <v>0.97281377435432714</v>
      </c>
      <c r="D332" s="395" t="s">
        <v>672</v>
      </c>
      <c r="E332" s="262" t="s">
        <v>672</v>
      </c>
      <c r="F332" s="262" t="s">
        <v>672</v>
      </c>
      <c r="G332" s="262">
        <v>0.97281377435432714</v>
      </c>
      <c r="H332" s="339" t="s">
        <v>672</v>
      </c>
    </row>
    <row r="333" spans="1:8" s="257" customFormat="1" ht="34.5" customHeight="1" thickBot="1">
      <c r="A333" s="231" t="s">
        <v>656</v>
      </c>
      <c r="B333" s="227"/>
      <c r="C333" s="429"/>
      <c r="D333" s="370"/>
      <c r="E333" s="276"/>
      <c r="F333" s="276"/>
      <c r="G333" s="370"/>
      <c r="H333" s="277"/>
    </row>
    <row r="334" spans="1:8" s="257" customFormat="1" ht="15">
      <c r="A334" s="3" t="s">
        <v>479</v>
      </c>
      <c r="B334" s="413">
        <v>0.99954162549784564</v>
      </c>
      <c r="C334" s="414">
        <v>0.99988681380871536</v>
      </c>
      <c r="D334" s="395">
        <v>0.99943406904357668</v>
      </c>
      <c r="E334" s="262">
        <v>1</v>
      </c>
      <c r="F334" s="262">
        <v>1</v>
      </c>
      <c r="G334" s="262">
        <v>1</v>
      </c>
      <c r="H334" s="338">
        <v>1</v>
      </c>
    </row>
    <row r="335" spans="1:8" s="257" customFormat="1" ht="15">
      <c r="A335" s="3" t="s">
        <v>480</v>
      </c>
      <c r="B335" s="413">
        <v>0.99791184949018574</v>
      </c>
      <c r="C335" s="414">
        <v>0.99935037694686457</v>
      </c>
      <c r="D335" s="395">
        <v>0.99745959881783308</v>
      </c>
      <c r="E335" s="262">
        <v>1</v>
      </c>
      <c r="F335" s="262">
        <v>1</v>
      </c>
      <c r="G335" s="262">
        <v>1</v>
      </c>
      <c r="H335" s="338">
        <v>0.99929228591648978</v>
      </c>
    </row>
    <row r="336" spans="1:8" s="257" customFormat="1" ht="15.75" thickBot="1">
      <c r="A336" s="3" t="s">
        <v>481</v>
      </c>
      <c r="B336" s="413">
        <v>0.75475974614687213</v>
      </c>
      <c r="C336" s="414">
        <v>0.66202576983614891</v>
      </c>
      <c r="D336" s="395" t="s">
        <v>672</v>
      </c>
      <c r="E336" s="262" t="s">
        <v>672</v>
      </c>
      <c r="F336" s="262" t="s">
        <v>672</v>
      </c>
      <c r="G336" s="262">
        <v>0.33207229928541404</v>
      </c>
      <c r="H336" s="338">
        <v>0.99197924038688368</v>
      </c>
    </row>
    <row r="337" spans="1:8" s="257" customFormat="1" ht="34.5" customHeight="1" thickBot="1">
      <c r="A337" s="231" t="s">
        <v>650</v>
      </c>
      <c r="B337" s="227"/>
      <c r="C337" s="429"/>
      <c r="D337" s="370"/>
      <c r="E337" s="276"/>
      <c r="F337" s="276"/>
      <c r="G337" s="370"/>
      <c r="H337" s="277"/>
    </row>
    <row r="338" spans="1:8" s="257" customFormat="1" ht="15">
      <c r="A338" s="3" t="s">
        <v>642</v>
      </c>
      <c r="B338" s="413">
        <v>0.9996239541224029</v>
      </c>
      <c r="C338" s="414">
        <v>0.9999068033550792</v>
      </c>
      <c r="D338" s="395">
        <v>0.99953401677539611</v>
      </c>
      <c r="E338" s="262">
        <v>1</v>
      </c>
      <c r="F338" s="262">
        <v>1</v>
      </c>
      <c r="G338" s="262">
        <v>1</v>
      </c>
      <c r="H338" s="339">
        <v>1</v>
      </c>
    </row>
    <row r="339" spans="1:8" s="257" customFormat="1" ht="15.75" thickBot="1">
      <c r="A339" s="3" t="s">
        <v>643</v>
      </c>
      <c r="B339" s="413">
        <v>0.99932848950429098</v>
      </c>
      <c r="C339" s="414">
        <v>0.99973070529780128</v>
      </c>
      <c r="D339" s="395">
        <v>0.99920117161496469</v>
      </c>
      <c r="E339" s="262">
        <v>1</v>
      </c>
      <c r="F339" s="262">
        <v>1</v>
      </c>
      <c r="G339" s="262">
        <v>1</v>
      </c>
      <c r="H339" s="340">
        <v>0.9994523548740416</v>
      </c>
    </row>
    <row r="340" spans="1:8" s="257" customFormat="1" ht="15.75" customHeight="1" thickBot="1">
      <c r="A340" s="232" t="s">
        <v>424</v>
      </c>
      <c r="B340" s="228"/>
      <c r="C340" s="428"/>
      <c r="D340" s="266"/>
      <c r="E340" s="266"/>
      <c r="F340" s="266"/>
      <c r="G340" s="266"/>
      <c r="H340" s="267"/>
    </row>
    <row r="341" spans="1:8" s="257" customFormat="1" ht="15">
      <c r="A341" s="3" t="s">
        <v>657</v>
      </c>
      <c r="B341" s="413">
        <v>0.37776121786341621</v>
      </c>
      <c r="C341" s="414">
        <v>0.42989269710579825</v>
      </c>
      <c r="D341" s="395">
        <v>0.36094320823646631</v>
      </c>
      <c r="E341" s="262">
        <v>0.51217988757026855</v>
      </c>
      <c r="F341" s="262">
        <v>0.23949579831932774</v>
      </c>
      <c r="G341" s="262">
        <v>0.49042145593869729</v>
      </c>
      <c r="H341" s="261">
        <v>0.54642313546423138</v>
      </c>
    </row>
    <row r="342" spans="1:8" s="257" customFormat="1" ht="15">
      <c r="A342" s="3" t="s">
        <v>658</v>
      </c>
      <c r="B342" s="413">
        <v>0.48000826531666496</v>
      </c>
      <c r="C342" s="414">
        <v>0.50653332314725796</v>
      </c>
      <c r="D342" s="395">
        <v>0.47052176802924561</v>
      </c>
      <c r="E342" s="262">
        <v>0.48132004981320048</v>
      </c>
      <c r="F342" s="262">
        <v>0.5146484375</v>
      </c>
      <c r="G342" s="262">
        <v>0.51415094339622647</v>
      </c>
      <c r="H342" s="261">
        <v>0.5520254169976172</v>
      </c>
    </row>
    <row r="343" spans="1:8" s="257" customFormat="1" ht="15">
      <c r="A343" s="3" t="s">
        <v>659</v>
      </c>
      <c r="B343" s="413">
        <v>0.72781474580782546</v>
      </c>
      <c r="C343" s="414">
        <v>0.76949340707719083</v>
      </c>
      <c r="D343" s="395">
        <v>0.70973098638326138</v>
      </c>
      <c r="E343" s="262">
        <v>0.99875078076202373</v>
      </c>
      <c r="F343" s="262">
        <v>0.38842105263157894</v>
      </c>
      <c r="G343" s="262">
        <v>0.97126436781609193</v>
      </c>
      <c r="H343" s="261">
        <v>0.77929984779299843</v>
      </c>
    </row>
    <row r="344" spans="1:8" s="257" customFormat="1" ht="15.75" thickBot="1">
      <c r="A344" s="3" t="s">
        <v>660</v>
      </c>
      <c r="B344" s="413">
        <v>0.89067424438129683</v>
      </c>
      <c r="C344" s="414">
        <v>0.91146086445518804</v>
      </c>
      <c r="D344" s="395">
        <v>0.88368228647391156</v>
      </c>
      <c r="E344" s="262">
        <v>0.99937733499377335</v>
      </c>
      <c r="F344" s="262">
        <v>0.87659157688540645</v>
      </c>
      <c r="G344" s="262">
        <v>0.98113207547169812</v>
      </c>
      <c r="H344" s="261">
        <v>0.8165210484511517</v>
      </c>
    </row>
    <row r="345" spans="1:8" s="257" customFormat="1" ht="15.75" customHeight="1" thickBot="1">
      <c r="A345" s="232" t="s">
        <v>423</v>
      </c>
      <c r="B345" s="228"/>
      <c r="C345" s="409"/>
      <c r="D345" s="280"/>
      <c r="E345" s="266"/>
      <c r="F345" s="266"/>
      <c r="G345" s="280"/>
      <c r="H345" s="311"/>
    </row>
    <row r="346" spans="1:8" s="257" customFormat="1" ht="15" customHeight="1">
      <c r="A346" s="2" t="s">
        <v>661</v>
      </c>
      <c r="B346" s="413">
        <v>0.11587015329125339</v>
      </c>
      <c r="C346" s="414">
        <v>0.19998957801493336</v>
      </c>
      <c r="D346" s="395">
        <v>6.8048910154173317E-2</v>
      </c>
      <c r="E346" s="262">
        <v>0.45255474452554745</v>
      </c>
      <c r="F346" s="263" t="s">
        <v>672</v>
      </c>
      <c r="G346" s="262">
        <v>7.9365079365079361E-2</v>
      </c>
      <c r="H346" s="274" t="s">
        <v>672</v>
      </c>
    </row>
    <row r="347" spans="1:8" s="257" customFormat="1" ht="15">
      <c r="A347" s="3" t="s">
        <v>662</v>
      </c>
      <c r="B347" s="413">
        <v>0.19244135534317985</v>
      </c>
      <c r="C347" s="414">
        <v>0.30023564461924174</v>
      </c>
      <c r="D347" s="395">
        <v>0.13760993274702535</v>
      </c>
      <c r="E347" s="262">
        <v>0.54391891891891897</v>
      </c>
      <c r="F347" s="263" t="s">
        <v>672</v>
      </c>
      <c r="G347" s="262">
        <v>0.21917808219178081</v>
      </c>
      <c r="H347" s="274" t="s">
        <v>672</v>
      </c>
    </row>
    <row r="348" spans="1:8" s="257" customFormat="1" ht="15">
      <c r="A348" s="3" t="s">
        <v>663</v>
      </c>
      <c r="B348" s="413">
        <v>0.2980162308385933</v>
      </c>
      <c r="C348" s="414">
        <v>0.66783119414698355</v>
      </c>
      <c r="D348" s="417">
        <v>0.17809675704412548</v>
      </c>
      <c r="E348" s="262">
        <v>1</v>
      </c>
      <c r="F348" s="263" t="s">
        <v>672</v>
      </c>
      <c r="G348" s="262">
        <v>0.82539682539682535</v>
      </c>
      <c r="H348" s="274" t="s">
        <v>672</v>
      </c>
    </row>
    <row r="349" spans="1:8" s="257" customFormat="1" ht="15.75" thickBot="1">
      <c r="A349" s="3" t="s">
        <v>664</v>
      </c>
      <c r="B349" s="413">
        <v>0.39616055846422338</v>
      </c>
      <c r="C349" s="414">
        <v>0.76038447915064566</v>
      </c>
      <c r="D349" s="395">
        <v>0.28453181583031556</v>
      </c>
      <c r="E349" s="262">
        <v>0.9966216216216216</v>
      </c>
      <c r="F349" s="263" t="s">
        <v>672</v>
      </c>
      <c r="G349" s="262">
        <v>1</v>
      </c>
      <c r="H349" s="274" t="s">
        <v>672</v>
      </c>
    </row>
    <row r="350" spans="1:8" s="257" customFormat="1" ht="15.75" customHeight="1" thickBot="1">
      <c r="A350" s="232" t="s">
        <v>425</v>
      </c>
      <c r="B350" s="228"/>
      <c r="C350" s="409"/>
      <c r="D350" s="280"/>
      <c r="E350" s="266"/>
      <c r="F350" s="266"/>
      <c r="G350" s="266"/>
      <c r="H350" s="311"/>
    </row>
    <row r="351" spans="1:8" s="257" customFormat="1" ht="15" customHeight="1">
      <c r="A351" s="2" t="s">
        <v>665</v>
      </c>
      <c r="B351" s="413">
        <v>4.2795287483637146E-2</v>
      </c>
      <c r="C351" s="414">
        <v>0.18351423030546321</v>
      </c>
      <c r="D351" s="417">
        <v>0</v>
      </c>
      <c r="E351" s="262">
        <v>0.27366020524515394</v>
      </c>
      <c r="F351" s="262">
        <v>0.19089316987740806</v>
      </c>
      <c r="G351" s="262">
        <v>0.26950354609929078</v>
      </c>
      <c r="H351" s="274" t="s">
        <v>672</v>
      </c>
    </row>
    <row r="352" spans="1:8" s="257" customFormat="1" ht="15">
      <c r="A352" s="3" t="s">
        <v>666</v>
      </c>
      <c r="B352" s="413">
        <v>0.18773633111905974</v>
      </c>
      <c r="C352" s="414">
        <v>0.23717789817436452</v>
      </c>
      <c r="D352" s="395">
        <v>0.17033036050747394</v>
      </c>
      <c r="E352" s="262">
        <v>0.2967032967032967</v>
      </c>
      <c r="F352" s="262">
        <v>0.21231766612641814</v>
      </c>
      <c r="G352" s="262">
        <v>0.26936026936026936</v>
      </c>
      <c r="H352" s="274" t="s">
        <v>672</v>
      </c>
    </row>
    <row r="353" spans="1:8" s="257" customFormat="1" ht="15">
      <c r="A353" s="3" t="s">
        <v>667</v>
      </c>
      <c r="B353" s="413">
        <v>0.15204913905951067</v>
      </c>
      <c r="C353" s="414">
        <v>0.6496490907770176</v>
      </c>
      <c r="D353" s="417">
        <v>0</v>
      </c>
      <c r="E353" s="262">
        <v>0.9965792474344356</v>
      </c>
      <c r="F353" s="262">
        <v>0.63747810858143605</v>
      </c>
      <c r="G353" s="262">
        <v>0.96453900709219853</v>
      </c>
      <c r="H353" s="274" t="s">
        <v>672</v>
      </c>
    </row>
    <row r="354" spans="1:8" s="257" customFormat="1" ht="15.75" thickBot="1">
      <c r="A354" s="3" t="s">
        <v>668</v>
      </c>
      <c r="B354" s="413">
        <v>0.71916198262646902</v>
      </c>
      <c r="C354" s="414">
        <v>0.83515193404253985</v>
      </c>
      <c r="D354" s="395">
        <v>0.6808189925888708</v>
      </c>
      <c r="E354" s="262">
        <v>0.99890109890109891</v>
      </c>
      <c r="F354" s="262">
        <v>0.6709886547811994</v>
      </c>
      <c r="G354" s="262">
        <v>0.98989898989898994</v>
      </c>
      <c r="H354" s="274" t="s">
        <v>672</v>
      </c>
    </row>
    <row r="355" spans="1:8" s="257" customFormat="1" ht="36" customHeight="1" thickBot="1">
      <c r="A355" s="230" t="s">
        <v>458</v>
      </c>
      <c r="B355" s="189"/>
      <c r="C355" s="410"/>
      <c r="D355" s="278"/>
      <c r="E355" s="278"/>
      <c r="F355" s="278"/>
      <c r="G355" s="278"/>
      <c r="H355" s="279"/>
    </row>
    <row r="356" spans="1:8" s="257" customFormat="1" ht="15" customHeight="1" thickBot="1">
      <c r="A356" s="128" t="s">
        <v>398</v>
      </c>
      <c r="B356" s="439">
        <v>0.76823794374271581</v>
      </c>
      <c r="C356" s="411">
        <v>0.69356312880189197</v>
      </c>
      <c r="D356" s="287">
        <v>0.80406642019675367</v>
      </c>
      <c r="E356" s="287">
        <v>0.60789078236403749</v>
      </c>
      <c r="F356" s="287">
        <v>0.65081035571458645</v>
      </c>
      <c r="G356" s="287">
        <v>0.82400605012964567</v>
      </c>
      <c r="H356" s="441">
        <v>0.58104203560443657</v>
      </c>
    </row>
    <row r="357" spans="1:8" s="257" customFormat="1" ht="15" customHeight="1">
      <c r="A357" s="4" t="s">
        <v>6</v>
      </c>
      <c r="B357" s="413">
        <v>0.57126397050351418</v>
      </c>
      <c r="C357" s="414">
        <v>0.27500742348248586</v>
      </c>
      <c r="D357" s="430">
        <v>0.68642501776830134</v>
      </c>
      <c r="E357" s="261">
        <v>0</v>
      </c>
      <c r="F357" s="262">
        <v>0</v>
      </c>
      <c r="G357" s="262">
        <v>0.68861209964412806</v>
      </c>
      <c r="H357" s="343">
        <v>0</v>
      </c>
    </row>
    <row r="358" spans="1:8" s="257" customFormat="1" ht="15" customHeight="1">
      <c r="A358" s="4" t="s">
        <v>404</v>
      </c>
      <c r="B358" s="413">
        <v>0.77500393762797293</v>
      </c>
      <c r="C358" s="414">
        <v>0.65761760855363538</v>
      </c>
      <c r="D358" s="430">
        <v>0.87723099143711958</v>
      </c>
      <c r="E358" s="262">
        <v>0</v>
      </c>
      <c r="F358" s="262">
        <v>0.84094256259204714</v>
      </c>
      <c r="G358" s="262">
        <v>0.96121883656509699</v>
      </c>
      <c r="H358" s="290">
        <v>0.60869565217391308</v>
      </c>
    </row>
    <row r="359" spans="1:8" s="257" customFormat="1" ht="15" customHeight="1">
      <c r="A359" s="4" t="s">
        <v>591</v>
      </c>
      <c r="B359" s="413">
        <v>0.86946670582805352</v>
      </c>
      <c r="C359" s="414">
        <v>0.8164301545056164</v>
      </c>
      <c r="D359" s="430">
        <v>0.89732322285040589</v>
      </c>
      <c r="E359" s="262">
        <v>0.73243380855397144</v>
      </c>
      <c r="F359" s="262">
        <v>0.81146179401993357</v>
      </c>
      <c r="G359" s="262">
        <v>0.92178301093355763</v>
      </c>
      <c r="H359" s="290">
        <v>0.7191489361702128</v>
      </c>
    </row>
    <row r="360" spans="1:8" s="257" customFormat="1" ht="15" customHeight="1">
      <c r="A360" s="4" t="s">
        <v>406</v>
      </c>
      <c r="B360" s="413">
        <v>0.78231613740998707</v>
      </c>
      <c r="C360" s="414">
        <v>0.69615197064832246</v>
      </c>
      <c r="D360" s="430">
        <v>0.8212895841281953</v>
      </c>
      <c r="E360" s="262">
        <v>0.62581913499344688</v>
      </c>
      <c r="F360" s="262">
        <v>0.78324022346368716</v>
      </c>
      <c r="G360" s="262">
        <v>0.70792079207920788</v>
      </c>
      <c r="H360" s="290">
        <v>0.54249011857707508</v>
      </c>
    </row>
    <row r="361" spans="1:8" s="257" customFormat="1" ht="15" customHeight="1">
      <c r="A361" s="4" t="s">
        <v>407</v>
      </c>
      <c r="B361" s="413">
        <v>0.67653962221973851</v>
      </c>
      <c r="C361" s="414">
        <v>0.65064748343032319</v>
      </c>
      <c r="D361" s="430">
        <v>0.68887782676717391</v>
      </c>
      <c r="E361" s="262">
        <v>0.65638766519823788</v>
      </c>
      <c r="F361" s="262">
        <v>0.54739084132055382</v>
      </c>
      <c r="G361" s="262">
        <v>0.7456521739130435</v>
      </c>
      <c r="H361" s="290">
        <v>0.61492890995260663</v>
      </c>
    </row>
    <row r="362" spans="1:8" s="257" customFormat="1" ht="15" customHeight="1">
      <c r="A362" s="4" t="s">
        <v>639</v>
      </c>
      <c r="B362" s="413">
        <v>0.89628320765959191</v>
      </c>
      <c r="C362" s="414">
        <v>0.84225862379255911</v>
      </c>
      <c r="D362" s="430">
        <v>0.91531689672597671</v>
      </c>
      <c r="E362" s="262">
        <v>0.90271903323262837</v>
      </c>
      <c r="F362" s="262">
        <v>0.8486088379705401</v>
      </c>
      <c r="G362" s="262">
        <v>0.9217110573042776</v>
      </c>
      <c r="H362" s="290">
        <v>0.6229372937293729</v>
      </c>
    </row>
    <row r="363" spans="1:8" s="257" customFormat="1" ht="15" customHeight="1">
      <c r="A363" s="4" t="s">
        <v>218</v>
      </c>
      <c r="B363" s="413">
        <v>0.88435174878434586</v>
      </c>
      <c r="C363" s="414">
        <v>0.79453626922805987</v>
      </c>
      <c r="D363" s="430">
        <v>0.93739703459637558</v>
      </c>
      <c r="E363" s="262">
        <v>0.40942562592047127</v>
      </c>
      <c r="F363" s="262">
        <v>0.78061224489795922</v>
      </c>
      <c r="G363" s="262">
        <v>0.97761194029850751</v>
      </c>
      <c r="H363" s="290">
        <v>0.86763450042698553</v>
      </c>
    </row>
    <row r="364" spans="1:8" s="257" customFormat="1" ht="15" customHeight="1">
      <c r="A364" s="4" t="s">
        <v>29</v>
      </c>
      <c r="B364" s="413">
        <v>0.90371459844027913</v>
      </c>
      <c r="C364" s="414">
        <v>0.84900956236811864</v>
      </c>
      <c r="D364" s="430">
        <v>0.92773776466504687</v>
      </c>
      <c r="E364" s="262">
        <v>0.84262571007784559</v>
      </c>
      <c r="F364" s="262">
        <v>0.76586741889985899</v>
      </c>
      <c r="G364" s="262">
        <v>0.95708446866485009</v>
      </c>
      <c r="H364" s="290">
        <v>0.7517324495329919</v>
      </c>
    </row>
    <row r="365" spans="1:8" s="257" customFormat="1" ht="15" customHeight="1">
      <c r="A365" s="4" t="s">
        <v>40</v>
      </c>
      <c r="B365" s="413">
        <v>0.81350386674598452</v>
      </c>
      <c r="C365" s="414">
        <v>0.83410991479488028</v>
      </c>
      <c r="D365" s="430">
        <v>0.80611839491458082</v>
      </c>
      <c r="E365" s="262">
        <v>0.91820580474934033</v>
      </c>
      <c r="F365" s="262">
        <v>0.80666666666666664</v>
      </c>
      <c r="G365" s="262">
        <v>0.96296296296296291</v>
      </c>
      <c r="H365" s="290">
        <v>0.67659574468085104</v>
      </c>
    </row>
    <row r="366" spans="1:8" s="257" customFormat="1" ht="15" customHeight="1">
      <c r="A366" s="4" t="s">
        <v>544</v>
      </c>
      <c r="B366" s="413">
        <v>0.8294739088677836</v>
      </c>
      <c r="C366" s="414">
        <v>0.73995441450866206</v>
      </c>
      <c r="D366" s="430">
        <v>0.86499797598164885</v>
      </c>
      <c r="E366" s="262">
        <v>0.70207253886010368</v>
      </c>
      <c r="F366" s="262">
        <v>0.69123931623931623</v>
      </c>
      <c r="G366" s="262">
        <v>0.81818181818181823</v>
      </c>
      <c r="H366" s="290">
        <v>0.62328042328042332</v>
      </c>
    </row>
    <row r="367" spans="1:8" s="257" customFormat="1" ht="15" customHeight="1">
      <c r="A367" s="4" t="s">
        <v>32</v>
      </c>
      <c r="B367" s="413">
        <v>0.86985169702398724</v>
      </c>
      <c r="C367" s="414">
        <v>0.79941253125420031</v>
      </c>
      <c r="D367" s="430">
        <v>0.90053590036222897</v>
      </c>
      <c r="E367" s="262">
        <v>0.7794888597640891</v>
      </c>
      <c r="F367" s="262">
        <v>0.77249707830151926</v>
      </c>
      <c r="G367" s="262">
        <v>0.91438658428949693</v>
      </c>
      <c r="H367" s="290">
        <v>0.63015423355366695</v>
      </c>
    </row>
    <row r="368" spans="1:8" s="257" customFormat="1" ht="15" customHeight="1">
      <c r="A368" s="4" t="s">
        <v>220</v>
      </c>
      <c r="B368" s="413">
        <v>0.81326781326781328</v>
      </c>
      <c r="C368" s="414">
        <v>0.70898306218829643</v>
      </c>
      <c r="D368" s="430">
        <v>0.86068949288151553</v>
      </c>
      <c r="E368" s="262">
        <v>0.53892944038929436</v>
      </c>
      <c r="F368" s="262">
        <v>0.64801444043321299</v>
      </c>
      <c r="G368" s="262">
        <v>0.892018779342723</v>
      </c>
      <c r="H368" s="290">
        <v>0.60526315789473684</v>
      </c>
    </row>
    <row r="369" spans="1:8" s="257" customFormat="1" ht="15" customHeight="1">
      <c r="A369" s="4" t="s">
        <v>409</v>
      </c>
      <c r="B369" s="413">
        <v>0.82853819309810006</v>
      </c>
      <c r="C369" s="414">
        <v>0.77374929686681426</v>
      </c>
      <c r="D369" s="430">
        <v>0.85571802072237824</v>
      </c>
      <c r="E369" s="262">
        <v>0.65384615384615385</v>
      </c>
      <c r="F369" s="262">
        <v>0.72394881170018277</v>
      </c>
      <c r="G369" s="262">
        <v>0.91445427728613571</v>
      </c>
      <c r="H369" s="290">
        <v>0.72077922077922074</v>
      </c>
    </row>
    <row r="370" spans="1:8" s="257" customFormat="1" ht="15" customHeight="1">
      <c r="A370" s="4" t="s">
        <v>640</v>
      </c>
      <c r="B370" s="413">
        <v>0.6562009419152276</v>
      </c>
      <c r="C370" s="414">
        <v>0.64841833371467339</v>
      </c>
      <c r="D370" s="430">
        <v>0.69570829299774117</v>
      </c>
      <c r="E370" s="262">
        <v>0</v>
      </c>
      <c r="F370" s="262">
        <v>0.86238532110091748</v>
      </c>
      <c r="G370" s="262">
        <v>0.98750000000000004</v>
      </c>
      <c r="H370" s="290">
        <v>0.69649805447470814</v>
      </c>
    </row>
    <row r="371" spans="1:8" s="257" customFormat="1" ht="15" customHeight="1">
      <c r="A371" s="4" t="s">
        <v>460</v>
      </c>
      <c r="B371" s="413">
        <v>0.56389373666860576</v>
      </c>
      <c r="C371" s="414">
        <v>0.46588511330811117</v>
      </c>
      <c r="D371" s="430">
        <v>0.61314306271735219</v>
      </c>
      <c r="E371" s="262">
        <v>0.18997361477572558</v>
      </c>
      <c r="F371" s="262">
        <v>0.35269709543568467</v>
      </c>
      <c r="G371" s="262">
        <v>0.70270270270270274</v>
      </c>
      <c r="H371" s="344">
        <v>0.47090909090909089</v>
      </c>
    </row>
    <row r="372" spans="1:8" s="257" customFormat="1" ht="15" customHeight="1" thickBot="1">
      <c r="A372" s="5" t="s">
        <v>427</v>
      </c>
      <c r="B372" s="413">
        <v>6.4661837453563201E-2</v>
      </c>
      <c r="C372" s="414">
        <v>8.4794049229400953E-2</v>
      </c>
      <c r="D372" s="431">
        <v>6.7889058369736216E-2</v>
      </c>
      <c r="E372" s="288">
        <v>0</v>
      </c>
      <c r="F372" s="288">
        <v>0.13587820949784141</v>
      </c>
      <c r="G372" s="288">
        <v>0.2</v>
      </c>
      <c r="H372" s="290">
        <v>2.0202978279427106E-2</v>
      </c>
    </row>
    <row r="373" spans="1:8" s="257" customFormat="1" ht="34.5" customHeight="1" thickBot="1">
      <c r="A373" s="230" t="s">
        <v>531</v>
      </c>
      <c r="B373" s="189"/>
      <c r="C373" s="401"/>
      <c r="D373" s="372"/>
      <c r="E373" s="372"/>
      <c r="F373" s="372"/>
      <c r="G373" s="372"/>
      <c r="H373" s="373"/>
    </row>
    <row r="374" spans="1:8" s="257" customFormat="1" ht="15" customHeight="1" thickBot="1">
      <c r="A374" s="128" t="s">
        <v>398</v>
      </c>
      <c r="B374" s="411">
        <v>0.58901913662194283</v>
      </c>
      <c r="C374" s="412">
        <v>0.55069067563201701</v>
      </c>
      <c r="D374" s="394">
        <v>0.6032223329744073</v>
      </c>
      <c r="E374" s="287">
        <v>0.58483490640988978</v>
      </c>
      <c r="F374" s="445">
        <v>0.40286255525152598</v>
      </c>
      <c r="G374" s="287">
        <v>0.61019878997407084</v>
      </c>
      <c r="H374" s="342">
        <v>0.55233479355019111</v>
      </c>
    </row>
    <row r="375" spans="1:8" s="257" customFormat="1" ht="15" customHeight="1">
      <c r="A375" s="4" t="s">
        <v>400</v>
      </c>
      <c r="B375" s="440">
        <v>0.29937773680571561</v>
      </c>
      <c r="C375" s="426">
        <v>0.26768808741631467</v>
      </c>
      <c r="D375" s="432">
        <v>0.30845771144278605</v>
      </c>
      <c r="E375" s="261">
        <v>0.39297124600638977</v>
      </c>
      <c r="F375" s="371">
        <v>9.2682926829268292E-2</v>
      </c>
      <c r="G375" s="261">
        <v>0.3135593220338983</v>
      </c>
      <c r="H375" s="371">
        <v>0.23076923076923078</v>
      </c>
    </row>
    <row r="376" spans="1:8" s="257" customFormat="1" ht="15" customHeight="1">
      <c r="A376" s="4" t="s">
        <v>401</v>
      </c>
      <c r="B376" s="440">
        <v>0.65879916267015182</v>
      </c>
      <c r="C376" s="426">
        <v>0.6194112525183828</v>
      </c>
      <c r="D376" s="430">
        <v>0.67364416198808741</v>
      </c>
      <c r="E376" s="262">
        <v>0.6699121027721433</v>
      </c>
      <c r="F376" s="368">
        <v>0.48688483637272045</v>
      </c>
      <c r="G376" s="262">
        <v>0.68697123519458547</v>
      </c>
      <c r="H376" s="368">
        <v>0.57964392626437689</v>
      </c>
    </row>
    <row r="377" spans="1:8" s="257" customFormat="1" ht="15" customHeight="1">
      <c r="A377" s="4" t="s">
        <v>402</v>
      </c>
      <c r="B377" s="440">
        <v>0.63208921189295753</v>
      </c>
      <c r="C377" s="426">
        <v>0.5871885905491494</v>
      </c>
      <c r="D377" s="430">
        <v>0.64930805485488241</v>
      </c>
      <c r="E377" s="262">
        <v>0.62732450023245001</v>
      </c>
      <c r="F377" s="368">
        <v>0.41982701264138389</v>
      </c>
      <c r="G377" s="262">
        <v>0.65540950455005054</v>
      </c>
      <c r="H377" s="368">
        <v>0.58407388046698028</v>
      </c>
    </row>
    <row r="378" spans="1:8" s="257" customFormat="1" ht="15" customHeight="1">
      <c r="A378" s="4" t="s">
        <v>403</v>
      </c>
      <c r="B378" s="440">
        <v>0.42164897287220521</v>
      </c>
      <c r="C378" s="426">
        <v>0.3888641511910127</v>
      </c>
      <c r="D378" s="430">
        <v>0.43360307475190296</v>
      </c>
      <c r="E378" s="262">
        <v>0.38635322851473058</v>
      </c>
      <c r="F378" s="368">
        <v>0.29730994152046786</v>
      </c>
      <c r="G378" s="262">
        <v>0.40787315472936031</v>
      </c>
      <c r="H378" s="368">
        <v>0.41918135643860172</v>
      </c>
    </row>
    <row r="379" spans="1:8" s="257" customFormat="1" ht="15" customHeight="1">
      <c r="A379" s="4" t="s">
        <v>399</v>
      </c>
      <c r="B379" s="440">
        <v>0.45174439942177913</v>
      </c>
      <c r="C379" s="426">
        <v>0.41491748168302911</v>
      </c>
      <c r="D379" s="430">
        <v>0.45831594471838549</v>
      </c>
      <c r="E379" s="263" t="s">
        <v>672</v>
      </c>
      <c r="F379" s="263" t="s">
        <v>672</v>
      </c>
      <c r="G379" s="262" t="s">
        <v>672</v>
      </c>
      <c r="H379" s="341">
        <v>0.37151901864767273</v>
      </c>
    </row>
    <row r="380" spans="1:8" s="257" customFormat="1" ht="15" customHeight="1">
      <c r="A380" s="4" t="s">
        <v>6</v>
      </c>
      <c r="B380" s="413">
        <v>0.15772322398435804</v>
      </c>
      <c r="C380" s="414">
        <v>0.2145454931809096</v>
      </c>
      <c r="D380" s="430">
        <v>0.13914629154106659</v>
      </c>
      <c r="E380" s="262">
        <v>0.4115942028985507</v>
      </c>
      <c r="F380" s="418">
        <v>1.2910798122065728E-2</v>
      </c>
      <c r="G380" s="262">
        <v>0.10142348754448399</v>
      </c>
      <c r="H380" s="341">
        <v>0.40765268579838115</v>
      </c>
    </row>
    <row r="381" spans="1:8" s="257" customFormat="1" ht="15" customHeight="1">
      <c r="A381" s="4" t="s">
        <v>404</v>
      </c>
      <c r="B381" s="413">
        <v>0.79863400847856802</v>
      </c>
      <c r="C381" s="414">
        <v>0.75325934445156528</v>
      </c>
      <c r="D381" s="430">
        <v>0.81403472721668546</v>
      </c>
      <c r="E381" s="262">
        <v>0.83764705882352941</v>
      </c>
      <c r="F381" s="262">
        <v>0.66568483063328421</v>
      </c>
      <c r="G381" s="262">
        <v>0.81994459833795019</v>
      </c>
      <c r="H381" s="341">
        <v>0.62898550724637681</v>
      </c>
    </row>
    <row r="382" spans="1:8" s="257" customFormat="1" ht="15" customHeight="1">
      <c r="A382" s="4" t="s">
        <v>591</v>
      </c>
      <c r="B382" s="413">
        <v>0.78908724747739623</v>
      </c>
      <c r="C382" s="414">
        <v>0.75868060035447371</v>
      </c>
      <c r="D382" s="430">
        <v>0.80152180902368453</v>
      </c>
      <c r="E382" s="262">
        <v>0.79607942973523427</v>
      </c>
      <c r="F382" s="418">
        <v>0.61627906976744184</v>
      </c>
      <c r="G382" s="262">
        <v>0.83767872161480239</v>
      </c>
      <c r="H382" s="341">
        <v>0.74184397163120563</v>
      </c>
    </row>
    <row r="383" spans="1:8" s="257" customFormat="1" ht="15" customHeight="1">
      <c r="A383" s="4" t="s">
        <v>406</v>
      </c>
      <c r="B383" s="413">
        <v>0.77246710332212187</v>
      </c>
      <c r="C383" s="414">
        <v>0.71518438672083529</v>
      </c>
      <c r="D383" s="430">
        <v>0.79260106788710905</v>
      </c>
      <c r="E383" s="262">
        <v>0.75425950196592395</v>
      </c>
      <c r="F383" s="418">
        <v>0.60670391061452511</v>
      </c>
      <c r="G383" s="262">
        <v>0.71287128712871284</v>
      </c>
      <c r="H383" s="341">
        <v>0.70948616600790515</v>
      </c>
    </row>
    <row r="384" spans="1:8" s="257" customFormat="1" ht="15" customHeight="1">
      <c r="A384" s="4" t="s">
        <v>407</v>
      </c>
      <c r="B384" s="413">
        <v>0.27664155005382129</v>
      </c>
      <c r="C384" s="414">
        <v>0.2577502421344986</v>
      </c>
      <c r="D384" s="430">
        <v>0.28573365880119339</v>
      </c>
      <c r="E384" s="262">
        <v>0.22970421648835745</v>
      </c>
      <c r="F384" s="418">
        <v>0.15974440894568689</v>
      </c>
      <c r="G384" s="262">
        <v>0.27826086956521739</v>
      </c>
      <c r="H384" s="341">
        <v>0.33530805687203791</v>
      </c>
    </row>
    <row r="385" spans="1:8" s="257" customFormat="1" ht="15" customHeight="1">
      <c r="A385" s="4" t="s">
        <v>639</v>
      </c>
      <c r="B385" s="413">
        <v>0.28706916018311335</v>
      </c>
      <c r="C385" s="414">
        <v>0.27585740430496308</v>
      </c>
      <c r="D385" s="430">
        <v>0.29350973672325392</v>
      </c>
      <c r="E385" s="262">
        <v>0.26787512588116819</v>
      </c>
      <c r="F385" s="262">
        <v>0.20294599018003273</v>
      </c>
      <c r="G385" s="262">
        <v>0.32122679580306701</v>
      </c>
      <c r="H385" s="341">
        <v>0.29372937293729373</v>
      </c>
    </row>
    <row r="386" spans="1:8" s="257" customFormat="1" ht="15" customHeight="1">
      <c r="A386" s="4" t="s">
        <v>218</v>
      </c>
      <c r="B386" s="413">
        <v>1.0134145627086873E-2</v>
      </c>
      <c r="C386" s="414">
        <v>7.4838674918459277E-3</v>
      </c>
      <c r="D386" s="430">
        <v>1.078167115902965E-2</v>
      </c>
      <c r="E386" s="262">
        <v>1.4727540500736377E-3</v>
      </c>
      <c r="F386" s="262">
        <v>6.3775510204081634E-3</v>
      </c>
      <c r="G386" s="262">
        <v>0</v>
      </c>
      <c r="H386" s="341">
        <v>1.8787361229718188E-2</v>
      </c>
    </row>
    <row r="387" spans="1:8" s="257" customFormat="1" ht="15" customHeight="1">
      <c r="A387" s="4" t="s">
        <v>29</v>
      </c>
      <c r="B387" s="413">
        <v>0.94069361789452088</v>
      </c>
      <c r="C387" s="414">
        <v>0.89350015132101357</v>
      </c>
      <c r="D387" s="430">
        <v>0.96039045553145341</v>
      </c>
      <c r="E387" s="262">
        <v>0.88407321691563223</v>
      </c>
      <c r="F387" s="262">
        <v>0.87729196050775737</v>
      </c>
      <c r="G387" s="262">
        <v>0.94550408719346046</v>
      </c>
      <c r="H387" s="446">
        <v>0.80024103645676403</v>
      </c>
    </row>
    <row r="388" spans="1:8" s="257" customFormat="1" ht="15" customHeight="1">
      <c r="A388" s="4" t="s">
        <v>40</v>
      </c>
      <c r="B388" s="413">
        <v>0.79263220439691029</v>
      </c>
      <c r="C388" s="414">
        <v>0.73725864977384536</v>
      </c>
      <c r="D388" s="430">
        <v>0.81951606505355012</v>
      </c>
      <c r="E388" s="262">
        <v>0.80474934036939316</v>
      </c>
      <c r="F388" s="262">
        <v>0.82</v>
      </c>
      <c r="G388" s="262">
        <v>0.76543209876543206</v>
      </c>
      <c r="H388" s="446">
        <v>0.47659574468085109</v>
      </c>
    </row>
    <row r="389" spans="1:8" s="257" customFormat="1" ht="15" customHeight="1">
      <c r="A389" s="4" t="s">
        <v>544</v>
      </c>
      <c r="B389" s="413">
        <v>0.74957582184517502</v>
      </c>
      <c r="C389" s="414">
        <v>0.71894722520198517</v>
      </c>
      <c r="D389" s="430">
        <v>0.7622489959839357</v>
      </c>
      <c r="E389" s="262">
        <v>0.74352331606217614</v>
      </c>
      <c r="F389" s="262">
        <v>0.64423076923076927</v>
      </c>
      <c r="G389" s="262">
        <v>0.8161616161616162</v>
      </c>
      <c r="H389" s="341">
        <v>0.62857142857142856</v>
      </c>
    </row>
    <row r="390" spans="1:8" s="257" customFormat="1" ht="15" customHeight="1">
      <c r="A390" s="4" t="s">
        <v>32</v>
      </c>
      <c r="B390" s="413">
        <v>0.79923963454686597</v>
      </c>
      <c r="C390" s="414">
        <v>0.71010222629299102</v>
      </c>
      <c r="D390" s="430">
        <v>0.83043909699826346</v>
      </c>
      <c r="E390" s="262">
        <v>0.86566186107470511</v>
      </c>
      <c r="F390" s="418">
        <v>0.26762758083365795</v>
      </c>
      <c r="G390" s="262">
        <v>0.8278905560458959</v>
      </c>
      <c r="H390" s="341">
        <v>0.75889203651243309</v>
      </c>
    </row>
    <row r="391" spans="1:8" s="257" customFormat="1" ht="15" customHeight="1">
      <c r="A391" s="4" t="s">
        <v>220</v>
      </c>
      <c r="B391" s="413">
        <v>0.84719334719334716</v>
      </c>
      <c r="C391" s="414">
        <v>0.77047870320564282</v>
      </c>
      <c r="D391" s="430">
        <v>0.87422049652900347</v>
      </c>
      <c r="E391" s="262">
        <v>0.83576642335766427</v>
      </c>
      <c r="F391" s="262">
        <v>0.64981949458483756</v>
      </c>
      <c r="G391" s="262">
        <v>0.88732394366197187</v>
      </c>
      <c r="H391" s="446">
        <v>0.60526315789473684</v>
      </c>
    </row>
    <row r="392" spans="1:8" s="257" customFormat="1" ht="15" customHeight="1">
      <c r="A392" s="4" t="s">
        <v>409</v>
      </c>
      <c r="B392" s="413">
        <v>0.59530268971397571</v>
      </c>
      <c r="C392" s="414">
        <v>0.52099355103557909</v>
      </c>
      <c r="D392" s="430">
        <v>0.61801993612697181</v>
      </c>
      <c r="E392" s="262">
        <v>0.61538461538461542</v>
      </c>
      <c r="F392" s="418">
        <v>0.1206581352833638</v>
      </c>
      <c r="G392" s="262">
        <v>0.7168141592920354</v>
      </c>
      <c r="H392" s="341">
        <v>0.53409090909090906</v>
      </c>
    </row>
    <row r="393" spans="1:8" s="257" customFormat="1" ht="15" customHeight="1">
      <c r="A393" s="4" t="s">
        <v>551</v>
      </c>
      <c r="B393" s="440">
        <v>0.68354646206308611</v>
      </c>
      <c r="C393" s="414">
        <v>0.64067140961865188</v>
      </c>
      <c r="D393" s="430">
        <v>0.70270851246775579</v>
      </c>
      <c r="E393" s="262">
        <v>0.68973747016706444</v>
      </c>
      <c r="F393" s="418">
        <v>0.14388489208633093</v>
      </c>
      <c r="G393" s="262">
        <v>0.91240875912408759</v>
      </c>
      <c r="H393" s="341">
        <v>0.75461741424802109</v>
      </c>
    </row>
    <row r="394" spans="1:8" s="257" customFormat="1" ht="15" customHeight="1">
      <c r="A394" s="4" t="s">
        <v>640</v>
      </c>
      <c r="B394" s="413">
        <v>0.18666994589276931</v>
      </c>
      <c r="C394" s="414">
        <v>0.15422861718325992</v>
      </c>
      <c r="D394" s="430">
        <v>0.19982052049057733</v>
      </c>
      <c r="E394" s="262">
        <v>9.7472924187725629E-2</v>
      </c>
      <c r="F394" s="262">
        <v>0.21100917431192662</v>
      </c>
      <c r="G394" s="262">
        <v>0.15</v>
      </c>
      <c r="H394" s="341">
        <v>0.11284046692607004</v>
      </c>
    </row>
    <row r="395" spans="1:8" s="257" customFormat="1" ht="15" customHeight="1">
      <c r="A395" s="4" t="s">
        <v>459</v>
      </c>
      <c r="B395" s="440">
        <v>0.22402277455381583</v>
      </c>
      <c r="C395" s="414">
        <v>0.19032238766632054</v>
      </c>
      <c r="D395" s="430">
        <v>0.23310810810810811</v>
      </c>
      <c r="E395" s="262">
        <v>0.21939953810623555</v>
      </c>
      <c r="F395" s="262">
        <v>9.7328244274809156E-2</v>
      </c>
      <c r="G395" s="262">
        <v>0.13496932515337423</v>
      </c>
      <c r="H395" s="341">
        <v>0.26680672268907563</v>
      </c>
    </row>
    <row r="396" spans="1:8" s="257" customFormat="1" ht="15" customHeight="1">
      <c r="A396" s="4" t="s">
        <v>460</v>
      </c>
      <c r="B396" s="413">
        <v>0.30372391935909854</v>
      </c>
      <c r="C396" s="414">
        <v>0.27179720385018535</v>
      </c>
      <c r="D396" s="430">
        <v>0.31553708439897699</v>
      </c>
      <c r="E396" s="262">
        <v>0.30870712401055411</v>
      </c>
      <c r="F396" s="418">
        <v>0.1037344398340249</v>
      </c>
      <c r="G396" s="262">
        <v>0.38918918918918921</v>
      </c>
      <c r="H396" s="341">
        <v>0.24181818181818182</v>
      </c>
    </row>
    <row r="397" spans="1:8" s="257" customFormat="1" ht="15" customHeight="1">
      <c r="A397" s="4" t="s">
        <v>545</v>
      </c>
      <c r="B397" s="413">
        <v>0.41822667616237663</v>
      </c>
      <c r="C397" s="414">
        <v>0.28484618698734904</v>
      </c>
      <c r="D397" s="430">
        <v>0.4401959710970002</v>
      </c>
      <c r="E397" s="262" t="s">
        <v>672</v>
      </c>
      <c r="F397" s="262" t="s">
        <v>672</v>
      </c>
      <c r="G397" s="262">
        <v>0.12949640287769784</v>
      </c>
      <c r="H397" s="274" t="s">
        <v>672</v>
      </c>
    </row>
    <row r="398" spans="1:8" s="257" customFormat="1" ht="15" customHeight="1" thickBot="1">
      <c r="A398" s="5" t="s">
        <v>427</v>
      </c>
      <c r="B398" s="442">
        <v>0.17509383120007699</v>
      </c>
      <c r="C398" s="433">
        <v>0.19813515708831228</v>
      </c>
      <c r="D398" s="431">
        <v>0.16273647056944587</v>
      </c>
      <c r="E398" s="288">
        <v>0.26137896156439649</v>
      </c>
      <c r="F398" s="288">
        <v>0.31152010906612132</v>
      </c>
      <c r="G398" s="288">
        <v>3.7075718015665796E-2</v>
      </c>
      <c r="H398" s="341">
        <v>0.2179645262259319</v>
      </c>
    </row>
    <row r="399" spans="1:8" ht="15" hidden="1" customHeight="1"/>
    <row r="400" spans="1:8" ht="15" hidden="1" customHeight="1"/>
    <row r="401" ht="15" hidden="1" customHeight="1"/>
    <row r="402" ht="15" hidden="1" customHeight="1"/>
    <row r="403" ht="15" hidden="1" customHeight="1"/>
    <row r="404" ht="15" hidden="1" customHeight="1"/>
    <row r="405" ht="15" hidden="1" customHeight="1"/>
    <row r="406" ht="15" hidden="1" customHeight="1"/>
    <row r="407" ht="15" hidden="1" customHeight="1"/>
    <row r="408" ht="15" hidden="1" customHeight="1"/>
    <row r="409" ht="15" hidden="1" customHeight="1"/>
    <row r="410" ht="15" hidden="1" customHeight="1"/>
    <row r="411" ht="15" hidden="1" customHeight="1"/>
    <row r="412" ht="15" hidden="1" customHeight="1"/>
    <row r="413" ht="15" hidden="1" customHeight="1"/>
    <row r="414" ht="15" hidden="1" customHeight="1"/>
    <row r="415" ht="15" hidden="1" customHeight="1"/>
    <row r="416" ht="15" hidden="1" customHeight="1"/>
    <row r="417" ht="15" hidden="1" customHeight="1"/>
    <row r="418" ht="15" hidden="1" customHeight="1"/>
    <row r="419" ht="15" hidden="1" customHeight="1"/>
    <row r="420" ht="15" hidden="1" customHeight="1"/>
    <row r="421" ht="15" hidden="1" customHeight="1"/>
    <row r="422" ht="15" hidden="1" customHeight="1"/>
    <row r="423" ht="15" hidden="1" customHeight="1"/>
    <row r="424" ht="15" hidden="1" customHeight="1"/>
    <row r="425" ht="15" hidden="1" customHeight="1"/>
    <row r="426" ht="15" hidden="1" customHeight="1"/>
    <row r="427" ht="15" hidden="1" customHeight="1"/>
    <row r="428" ht="15" hidden="1" customHeight="1"/>
    <row r="429" ht="15" hidden="1" customHeight="1"/>
    <row r="430" ht="15" hidden="1" customHeight="1"/>
    <row r="431" ht="15" hidden="1" customHeight="1"/>
    <row r="432" ht="15" hidden="1" customHeight="1"/>
    <row r="433" ht="15" hidden="1" customHeight="1"/>
    <row r="434" ht="15" hidden="1" customHeight="1"/>
    <row r="435" ht="15" hidden="1" customHeight="1"/>
    <row r="436" ht="15" hidden="1" customHeight="1"/>
    <row r="437" ht="15" hidden="1" customHeight="1"/>
    <row r="438" ht="15" hidden="1" customHeight="1"/>
    <row r="439" ht="15" hidden="1" customHeight="1"/>
    <row r="440" ht="15" hidden="1" customHeight="1"/>
    <row r="441" ht="15" hidden="1" customHeight="1"/>
    <row r="442" ht="15" hidden="1" customHeight="1"/>
    <row r="443" ht="15" hidden="1" customHeight="1"/>
    <row r="444" ht="15" hidden="1" customHeight="1"/>
    <row r="445" ht="15" hidden="1" customHeight="1"/>
    <row r="446" ht="15" hidden="1" customHeight="1"/>
    <row r="447" ht="15" hidden="1" customHeight="1"/>
    <row r="448" ht="15" hidden="1" customHeight="1"/>
    <row r="449" ht="15" hidden="1" customHeight="1"/>
    <row r="450" ht="15" hidden="1" customHeight="1"/>
    <row r="451" ht="15" hidden="1" customHeight="1"/>
    <row r="452" ht="15" hidden="1" customHeight="1"/>
    <row r="453" ht="15" hidden="1" customHeight="1"/>
    <row r="454" ht="15" hidden="1" customHeight="1"/>
    <row r="455" ht="15" hidden="1" customHeight="1"/>
    <row r="456" ht="15" hidden="1" customHeight="1"/>
    <row r="457" ht="15" hidden="1" customHeight="1"/>
    <row r="458" ht="15" hidden="1" customHeight="1"/>
    <row r="459" ht="15" hidden="1" customHeight="1"/>
    <row r="460" ht="15" hidden="1" customHeight="1"/>
    <row r="461" ht="15" hidden="1" customHeight="1"/>
    <row r="462" ht="15" hidden="1" customHeight="1"/>
    <row r="463" ht="15" hidden="1" customHeight="1"/>
    <row r="464" ht="15" hidden="1" customHeight="1"/>
    <row r="465" ht="15" hidden="1" customHeight="1"/>
    <row r="466" ht="15" hidden="1" customHeight="1"/>
    <row r="467" ht="15" hidden="1" customHeight="1"/>
    <row r="468" ht="15" hidden="1" customHeight="1"/>
    <row r="469" ht="15" hidden="1" customHeight="1"/>
    <row r="470" ht="15" hidden="1" customHeight="1"/>
    <row r="471" ht="15" hidden="1" customHeight="1"/>
    <row r="472" ht="15" hidden="1" customHeight="1"/>
    <row r="473" ht="15" hidden="1" customHeight="1"/>
    <row r="474" ht="15" hidden="1" customHeight="1"/>
    <row r="475" ht="15" hidden="1" customHeight="1"/>
    <row r="476" ht="15" hidden="1" customHeight="1"/>
    <row r="477" ht="15" hidden="1" customHeight="1"/>
    <row r="478" ht="15" hidden="1" customHeight="1"/>
    <row r="479" ht="15" hidden="1" customHeight="1"/>
    <row r="480" ht="15" hidden="1" customHeight="1"/>
    <row r="481" ht="15" hidden="1" customHeight="1"/>
    <row r="482" ht="15" hidden="1" customHeight="1"/>
    <row r="483" ht="15" hidden="1" customHeight="1"/>
    <row r="484" ht="15" hidden="1" customHeight="1"/>
    <row r="485" ht="15" hidden="1" customHeight="1"/>
    <row r="486" ht="15" hidden="1" customHeight="1"/>
    <row r="487" ht="15" hidden="1" customHeight="1"/>
    <row r="488" ht="15" hidden="1" customHeight="1"/>
    <row r="489" ht="15" hidden="1" customHeight="1"/>
    <row r="490" ht="15" hidden="1" customHeight="1"/>
    <row r="491" ht="15" hidden="1" customHeight="1"/>
    <row r="492" ht="15" hidden="1" customHeight="1"/>
    <row r="493" ht="15" hidden="1" customHeight="1"/>
    <row r="494" ht="15" hidden="1" customHeight="1"/>
    <row r="495" ht="15" hidden="1" customHeight="1"/>
    <row r="496" ht="15" hidden="1" customHeight="1"/>
    <row r="497" ht="15" hidden="1" customHeight="1"/>
    <row r="498" ht="15" hidden="1" customHeight="1"/>
    <row r="499" ht="15" hidden="1" customHeight="1"/>
    <row r="500" ht="15" hidden="1" customHeight="1"/>
    <row r="501" ht="15" hidden="1" customHeight="1"/>
    <row r="502" ht="15" hidden="1" customHeight="1"/>
    <row r="503" ht="15" hidden="1" customHeight="1"/>
    <row r="504" ht="15" hidden="1" customHeight="1"/>
    <row r="505" ht="15" hidden="1" customHeight="1"/>
    <row r="506" ht="15" hidden="1" customHeight="1"/>
    <row r="507" ht="15" hidden="1" customHeight="1"/>
    <row r="508" ht="15" hidden="1" customHeight="1"/>
    <row r="509" ht="15" hidden="1" customHeight="1"/>
    <row r="510" ht="15" hidden="1" customHeight="1"/>
    <row r="511" ht="15" hidden="1" customHeight="1"/>
    <row r="512" ht="15" hidden="1" customHeight="1"/>
    <row r="513" ht="15" hidden="1" customHeight="1"/>
    <row r="514" ht="15" hidden="1" customHeight="1"/>
    <row r="515" ht="15" hidden="1" customHeight="1"/>
    <row r="516" ht="15" hidden="1" customHeight="1"/>
    <row r="517" ht="15" hidden="1" customHeight="1"/>
    <row r="518" ht="15" hidden="1" customHeight="1"/>
    <row r="519" ht="15" hidden="1" customHeight="1"/>
    <row r="520" ht="15" hidden="1" customHeight="1"/>
    <row r="521" ht="15" hidden="1" customHeight="1"/>
    <row r="522" ht="15" hidden="1" customHeight="1"/>
    <row r="523" ht="15" hidden="1" customHeight="1"/>
    <row r="524" ht="15" hidden="1" customHeight="1"/>
    <row r="525" ht="15" hidden="1" customHeight="1"/>
    <row r="526" ht="15" hidden="1" customHeight="1"/>
    <row r="527" ht="15" hidden="1" customHeight="1"/>
    <row r="528" ht="15" hidden="1" customHeight="1"/>
    <row r="529" ht="15" hidden="1" customHeight="1"/>
    <row r="530" ht="15" hidden="1" customHeight="1"/>
    <row r="531" ht="15" hidden="1" customHeight="1"/>
    <row r="532" ht="15" hidden="1" customHeight="1"/>
    <row r="533" ht="15" hidden="1" customHeight="1"/>
    <row r="534" ht="15" hidden="1" customHeight="1"/>
    <row r="535" ht="15" hidden="1" customHeight="1"/>
    <row r="536" ht="15" hidden="1" customHeight="1"/>
    <row r="537" ht="15" hidden="1" customHeight="1"/>
    <row r="538" ht="15" hidden="1" customHeight="1"/>
    <row r="539" ht="15" hidden="1" customHeight="1"/>
    <row r="540" ht="15" hidden="1" customHeight="1"/>
    <row r="541" ht="15" hidden="1" customHeight="1"/>
    <row r="542" ht="15" hidden="1" customHeight="1"/>
    <row r="543" ht="15" hidden="1" customHeight="1"/>
    <row r="544" ht="15" hidden="1" customHeight="1"/>
    <row r="545" ht="15" hidden="1" customHeight="1"/>
    <row r="546" ht="15" hidden="1" customHeight="1"/>
    <row r="547" ht="15" hidden="1" customHeight="1"/>
    <row r="548" ht="15" hidden="1" customHeight="1"/>
    <row r="549" ht="15" hidden="1" customHeight="1"/>
    <row r="550" ht="15" hidden="1" customHeight="1"/>
    <row r="551" ht="15" hidden="1" customHeight="1"/>
    <row r="552" ht="15" hidden="1" customHeight="1"/>
    <row r="553" ht="15" hidden="1" customHeight="1"/>
    <row r="554" ht="15" hidden="1" customHeight="1"/>
    <row r="555" ht="15" hidden="1" customHeight="1"/>
    <row r="556" ht="15" hidden="1" customHeight="1"/>
    <row r="557" ht="15" hidden="1" customHeight="1"/>
    <row r="558" ht="15" hidden="1" customHeight="1"/>
    <row r="559" ht="15" hidden="1" customHeight="1"/>
    <row r="560" ht="15" hidden="1" customHeight="1"/>
    <row r="561" ht="15" hidden="1" customHeight="1"/>
    <row r="562" ht="15" hidden="1" customHeight="1"/>
    <row r="563" ht="15" hidden="1" customHeight="1"/>
    <row r="564" ht="15" hidden="1" customHeight="1"/>
    <row r="565" ht="15" hidden="1" customHeight="1"/>
    <row r="566" ht="15" hidden="1" customHeight="1"/>
    <row r="567" ht="15" hidden="1" customHeight="1"/>
    <row r="568" ht="15" hidden="1" customHeight="1"/>
    <row r="569" ht="15" hidden="1" customHeight="1"/>
    <row r="570" ht="15" hidden="1" customHeight="1"/>
    <row r="571" ht="15" hidden="1" customHeight="1"/>
    <row r="572" ht="15" hidden="1" customHeight="1"/>
    <row r="573" ht="15" hidden="1" customHeight="1"/>
    <row r="574" ht="15" hidden="1" customHeight="1"/>
    <row r="575" ht="15" hidden="1" customHeight="1"/>
    <row r="576" ht="15" hidden="1" customHeight="1"/>
    <row r="577" ht="15" hidden="1" customHeight="1"/>
    <row r="578" ht="15" hidden="1" customHeight="1"/>
    <row r="579" ht="15" hidden="1" customHeight="1"/>
    <row r="580" ht="15" hidden="1" customHeight="1"/>
    <row r="581" ht="15" hidden="1" customHeight="1"/>
    <row r="582" ht="15" hidden="1" customHeight="1"/>
    <row r="583" ht="15" hidden="1" customHeight="1"/>
    <row r="584" ht="15" hidden="1" customHeight="1"/>
    <row r="585" ht="15" hidden="1" customHeight="1"/>
    <row r="586" ht="15" hidden="1" customHeight="1"/>
    <row r="587" ht="15" hidden="1" customHeight="1"/>
    <row r="588" ht="15" hidden="1" customHeight="1"/>
    <row r="589" ht="15" hidden="1" customHeight="1"/>
    <row r="590" ht="15" hidden="1" customHeight="1"/>
    <row r="591" ht="15" hidden="1" customHeight="1"/>
    <row r="592" ht="15" hidden="1" customHeight="1"/>
    <row r="593" ht="15" hidden="1" customHeight="1"/>
    <row r="594" ht="15" hidden="1" customHeight="1"/>
    <row r="595" ht="15" hidden="1" customHeight="1"/>
    <row r="596" ht="15" hidden="1" customHeight="1"/>
    <row r="597" ht="15" hidden="1" customHeight="1"/>
    <row r="598" ht="15" hidden="1" customHeight="1"/>
    <row r="599" ht="15" hidden="1" customHeight="1"/>
    <row r="600" ht="15" hidden="1" customHeight="1"/>
    <row r="601" ht="15" hidden="1" customHeight="1"/>
    <row r="602" ht="15" hidden="1" customHeight="1"/>
    <row r="603" ht="15" hidden="1" customHeight="1"/>
    <row r="604" ht="15" hidden="1" customHeight="1"/>
    <row r="605" ht="15" hidden="1" customHeight="1"/>
    <row r="606" ht="15" hidden="1" customHeight="1"/>
    <row r="607" ht="15" hidden="1" customHeight="1"/>
    <row r="608" ht="15" hidden="1" customHeight="1"/>
    <row r="609" ht="15" hidden="1" customHeight="1"/>
    <row r="610" ht="15" hidden="1" customHeight="1"/>
    <row r="611" ht="15" hidden="1" customHeight="1"/>
    <row r="612" ht="15" hidden="1" customHeight="1"/>
    <row r="613" ht="15" hidden="1" customHeight="1"/>
    <row r="614" ht="15" hidden="1" customHeight="1"/>
    <row r="615" ht="15" hidden="1" customHeight="1"/>
    <row r="616" ht="15" hidden="1" customHeight="1"/>
    <row r="617" ht="15" hidden="1" customHeight="1"/>
    <row r="618" ht="15" hidden="1" customHeight="1"/>
    <row r="619" ht="15" hidden="1" customHeight="1"/>
    <row r="620" ht="15" hidden="1" customHeight="1"/>
    <row r="621" ht="15" hidden="1" customHeight="1"/>
    <row r="622" ht="15" hidden="1" customHeight="1"/>
    <row r="623" ht="15" hidden="1" customHeight="1"/>
    <row r="624" ht="15" hidden="1" customHeight="1"/>
  </sheetData>
  <conditionalFormatting sqref="B44:H69">
    <cfRule type="cellIs" dxfId="18" priority="2" operator="greaterThan">
      <formula>2</formula>
    </cfRule>
    <cfRule type="cellIs" priority="3" operator="greaterThan">
      <formula>0.02</formula>
    </cfRule>
  </conditionalFormatting>
  <conditionalFormatting sqref="D48">
    <cfRule type="cellIs" dxfId="17" priority="1" operator="greaterThan">
      <formula>2</formula>
    </cfRule>
  </conditionalFormatting>
  <pageMargins left="0.36" right="0.32" top="0.36" bottom="0.34" header="0.31496062992125984" footer="0.31496062992125984"/>
  <pageSetup paperSize="9" scale="43" fitToHeight="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1278"/>
  <sheetViews>
    <sheetView showGridLines="0" zoomScaleNormal="100" workbookViewId="0">
      <pane ySplit="2" topLeftCell="A3" activePane="bottomLeft" state="frozen"/>
      <selection pane="bottomLeft" activeCell="A14" sqref="A14"/>
    </sheetView>
  </sheetViews>
  <sheetFormatPr defaultColWidth="0" defaultRowHeight="15" zeroHeight="1"/>
  <cols>
    <col min="1" max="1" width="67.140625" style="478" customWidth="1"/>
    <col min="2" max="2" width="32.42578125" style="478" customWidth="1"/>
    <col min="3" max="3" width="31" style="478" bestFit="1" customWidth="1"/>
    <col min="4" max="4" width="36.28515625" style="478" bestFit="1" customWidth="1"/>
    <col min="5" max="5" width="15.7109375" style="478" bestFit="1" customWidth="1"/>
    <col min="6" max="6" width="14.7109375" bestFit="1" customWidth="1"/>
    <col min="7" max="7" width="14.140625" bestFit="1" customWidth="1"/>
    <col min="8" max="10" width="0" hidden="1" customWidth="1"/>
    <col min="11" max="16384" width="9.140625" hidden="1"/>
  </cols>
  <sheetData>
    <row r="1" spans="1:7" ht="15" customHeight="1">
      <c r="A1" s="766" t="s">
        <v>391</v>
      </c>
      <c r="B1" s="767"/>
      <c r="C1" s="767"/>
      <c r="D1" s="767"/>
      <c r="E1" s="767"/>
      <c r="F1" s="767"/>
      <c r="G1" s="767"/>
    </row>
    <row r="2" spans="1:7" ht="15" customHeight="1">
      <c r="A2" s="766"/>
      <c r="B2" s="767"/>
      <c r="C2" s="767"/>
      <c r="D2" s="767"/>
      <c r="E2" s="767"/>
      <c r="F2" s="767"/>
      <c r="G2" s="767"/>
    </row>
    <row r="3" spans="1:7" ht="15" customHeight="1" thickBot="1">
      <c r="A3" s="479"/>
      <c r="B3" s="479"/>
      <c r="C3" s="479"/>
      <c r="D3" s="479"/>
      <c r="E3" s="479"/>
      <c r="F3" s="206"/>
      <c r="G3" s="206"/>
    </row>
    <row r="4" spans="1:7" ht="22.5" customHeight="1" thickBot="1">
      <c r="A4" s="480" t="s">
        <v>348</v>
      </c>
      <c r="B4" s="481"/>
      <c r="C4" s="481"/>
      <c r="D4" s="481"/>
      <c r="E4" s="481"/>
      <c r="F4" s="179"/>
      <c r="G4" s="179"/>
    </row>
    <row r="5" spans="1:7" ht="21" customHeight="1">
      <c r="A5" s="482" t="s">
        <v>543</v>
      </c>
      <c r="B5" s="481"/>
      <c r="C5" s="481"/>
      <c r="D5" s="481"/>
      <c r="E5" s="481"/>
      <c r="F5" s="179"/>
      <c r="G5" s="179"/>
    </row>
    <row r="6" spans="1:7" ht="21" customHeight="1" thickBot="1">
      <c r="A6" s="483" t="s">
        <v>533</v>
      </c>
      <c r="B6" s="481"/>
      <c r="C6" s="481"/>
      <c r="D6" s="481"/>
      <c r="E6" s="481"/>
      <c r="F6" s="179"/>
      <c r="G6" s="179"/>
    </row>
    <row r="7" spans="1:7" ht="21" customHeight="1" thickBot="1">
      <c r="A7" s="481"/>
      <c r="B7" s="481"/>
      <c r="C7" s="481"/>
      <c r="D7" s="481"/>
      <c r="E7" s="481"/>
      <c r="F7" s="179"/>
      <c r="G7" s="179"/>
    </row>
    <row r="8" spans="1:7" ht="27" thickBot="1">
      <c r="A8" s="484" t="s">
        <v>1</v>
      </c>
      <c r="B8" s="485"/>
      <c r="C8" s="485"/>
      <c r="D8" s="485"/>
      <c r="E8" s="485"/>
      <c r="F8" s="194"/>
      <c r="G8" s="194"/>
    </row>
    <row r="9" spans="1:7" ht="15.75" thickBot="1">
      <c r="A9" s="486" t="s">
        <v>553</v>
      </c>
      <c r="B9" s="487"/>
      <c r="C9" s="487"/>
      <c r="D9" s="487"/>
      <c r="E9" s="487"/>
      <c r="F9" s="188"/>
      <c r="G9" s="188"/>
    </row>
    <row r="10" spans="1:7">
      <c r="A10" s="768" t="s">
        <v>394</v>
      </c>
      <c r="B10" s="769"/>
      <c r="C10" s="488"/>
      <c r="D10" s="489"/>
      <c r="E10" s="489"/>
      <c r="F10" s="127"/>
      <c r="G10" s="127"/>
    </row>
    <row r="11" spans="1:7">
      <c r="A11" s="490">
        <v>2012</v>
      </c>
      <c r="B11" s="491">
        <v>289371</v>
      </c>
      <c r="C11" s="488"/>
      <c r="D11" s="489"/>
      <c r="E11" s="489"/>
      <c r="F11" s="127"/>
      <c r="G11" s="127"/>
    </row>
    <row r="12" spans="1:7">
      <c r="A12" s="490">
        <v>2013</v>
      </c>
      <c r="B12" s="491">
        <v>298808</v>
      </c>
      <c r="C12" s="488"/>
      <c r="D12" s="489"/>
      <c r="E12" s="489"/>
      <c r="F12" s="127"/>
      <c r="G12" s="127"/>
    </row>
    <row r="13" spans="1:7">
      <c r="A13" s="490">
        <v>2014</v>
      </c>
      <c r="B13" s="491">
        <v>299847</v>
      </c>
      <c r="C13" s="488"/>
      <c r="D13" s="489"/>
      <c r="E13" s="489"/>
      <c r="F13" s="127"/>
      <c r="G13" s="127"/>
    </row>
    <row r="14" spans="1:7">
      <c r="A14" s="490" t="s">
        <v>669</v>
      </c>
      <c r="B14" s="492">
        <v>296815</v>
      </c>
      <c r="C14" s="488"/>
      <c r="D14" s="489"/>
      <c r="E14" s="489"/>
      <c r="F14" s="127"/>
      <c r="G14" s="127"/>
    </row>
    <row r="15" spans="1:7">
      <c r="A15" s="490" t="s">
        <v>670</v>
      </c>
      <c r="B15" s="492">
        <v>336</v>
      </c>
      <c r="C15" s="488"/>
      <c r="D15" s="489"/>
      <c r="E15" s="489"/>
      <c r="F15" s="127"/>
      <c r="G15" s="127"/>
    </row>
    <row r="16" spans="1:7">
      <c r="A16" s="490" t="s">
        <v>671</v>
      </c>
      <c r="B16" s="493">
        <v>299969</v>
      </c>
      <c r="C16" s="488"/>
      <c r="D16" s="489"/>
      <c r="E16" s="489"/>
      <c r="F16" s="127"/>
      <c r="G16" s="127"/>
    </row>
    <row r="17" spans="1:7">
      <c r="A17" s="490" t="s">
        <v>422</v>
      </c>
      <c r="B17" s="494">
        <v>1.0111823696752011E-2</v>
      </c>
      <c r="C17" s="488"/>
      <c r="D17" s="489"/>
      <c r="E17" s="489"/>
      <c r="F17" s="127"/>
      <c r="G17" s="127"/>
    </row>
    <row r="18" spans="1:7" ht="15.75" thickBot="1">
      <c r="A18" s="495" t="s">
        <v>554</v>
      </c>
      <c r="B18" s="496">
        <v>1.132018260532655E-3</v>
      </c>
      <c r="C18" s="489"/>
      <c r="D18" s="489"/>
      <c r="E18" s="489"/>
      <c r="F18" s="127"/>
      <c r="G18" s="127"/>
    </row>
    <row r="19" spans="1:7" ht="15.75" thickBot="1">
      <c r="A19" s="497" t="s">
        <v>590</v>
      </c>
      <c r="B19" s="498"/>
      <c r="C19" s="489"/>
      <c r="D19" s="489"/>
      <c r="E19" s="489"/>
      <c r="F19" s="127"/>
      <c r="G19" s="127"/>
    </row>
    <row r="20" spans="1:7" ht="15.75" thickBot="1">
      <c r="A20" s="499" t="s">
        <v>394</v>
      </c>
      <c r="B20" s="500" t="s">
        <v>462</v>
      </c>
      <c r="C20" s="500" t="s">
        <v>463</v>
      </c>
      <c r="D20" s="501" t="s">
        <v>447</v>
      </c>
      <c r="E20" s="502" t="s">
        <v>443</v>
      </c>
      <c r="F20" s="127"/>
      <c r="G20" s="127"/>
    </row>
    <row r="21" spans="1:7">
      <c r="A21" s="503" t="s">
        <v>7</v>
      </c>
      <c r="B21" s="504">
        <v>0</v>
      </c>
      <c r="C21" s="505">
        <v>299969</v>
      </c>
      <c r="D21" s="506">
        <v>0</v>
      </c>
      <c r="E21" s="507">
        <v>1</v>
      </c>
      <c r="F21" s="127"/>
      <c r="G21" s="127"/>
    </row>
    <row r="22" spans="1:7">
      <c r="A22" s="508" t="s">
        <v>8</v>
      </c>
      <c r="B22" s="504">
        <v>902</v>
      </c>
      <c r="C22" s="509">
        <v>299067</v>
      </c>
      <c r="D22" s="506">
        <v>3.0069773876633919E-3</v>
      </c>
      <c r="E22" s="507">
        <v>0.99699302261233658</v>
      </c>
      <c r="F22" s="127"/>
      <c r="G22" s="127"/>
    </row>
    <row r="23" spans="1:7">
      <c r="A23" s="508" t="s">
        <v>9</v>
      </c>
      <c r="B23" s="504">
        <v>0</v>
      </c>
      <c r="C23" s="509">
        <v>299969</v>
      </c>
      <c r="D23" s="506">
        <v>0</v>
      </c>
      <c r="E23" s="507">
        <v>1</v>
      </c>
      <c r="F23" s="127"/>
      <c r="G23" s="127"/>
    </row>
    <row r="24" spans="1:7">
      <c r="A24" s="508" t="s">
        <v>10</v>
      </c>
      <c r="B24" s="504">
        <v>24611</v>
      </c>
      <c r="C24" s="509">
        <v>275358</v>
      </c>
      <c r="D24" s="506">
        <v>8.2045144664948708E-2</v>
      </c>
      <c r="E24" s="507">
        <v>0.91795485533505128</v>
      </c>
      <c r="F24" s="127"/>
      <c r="G24" s="127"/>
    </row>
    <row r="25" spans="1:7">
      <c r="A25" s="508" t="s">
        <v>11</v>
      </c>
      <c r="B25" s="510">
        <v>0</v>
      </c>
      <c r="C25" s="511">
        <v>97831</v>
      </c>
      <c r="D25" s="506">
        <v>0</v>
      </c>
      <c r="E25" s="507">
        <v>1</v>
      </c>
      <c r="F25" s="127"/>
      <c r="G25" s="127"/>
    </row>
    <row r="26" spans="1:7">
      <c r="A26" s="508" t="s">
        <v>12</v>
      </c>
      <c r="B26" s="504">
        <v>0</v>
      </c>
      <c r="C26" s="509">
        <v>299969</v>
      </c>
      <c r="D26" s="506">
        <v>0</v>
      </c>
      <c r="E26" s="507">
        <v>1</v>
      </c>
      <c r="F26" s="127"/>
      <c r="G26" s="127"/>
    </row>
    <row r="27" spans="1:7">
      <c r="A27" s="508" t="s">
        <v>13</v>
      </c>
      <c r="B27" s="504">
        <v>0</v>
      </c>
      <c r="C27" s="509">
        <v>299969</v>
      </c>
      <c r="D27" s="506">
        <v>0</v>
      </c>
      <c r="E27" s="507">
        <v>1</v>
      </c>
      <c r="F27" s="127"/>
      <c r="G27" s="127"/>
    </row>
    <row r="28" spans="1:7">
      <c r="A28" s="508" t="s">
        <v>430</v>
      </c>
      <c r="B28" s="504">
        <v>255</v>
      </c>
      <c r="C28" s="509">
        <v>299714</v>
      </c>
      <c r="D28" s="506">
        <v>8.5008784241038236E-4</v>
      </c>
      <c r="E28" s="507">
        <v>0.99914991215758964</v>
      </c>
      <c r="F28" s="127"/>
      <c r="G28" s="127"/>
    </row>
    <row r="29" spans="1:7">
      <c r="A29" s="508" t="s">
        <v>15</v>
      </c>
      <c r="B29" s="504">
        <v>168</v>
      </c>
      <c r="C29" s="509">
        <v>299801</v>
      </c>
      <c r="D29" s="506">
        <v>5.6005787264684019E-4</v>
      </c>
      <c r="E29" s="507">
        <v>0.99943994212735321</v>
      </c>
      <c r="F29" s="127"/>
      <c r="G29" s="127"/>
    </row>
    <row r="30" spans="1:7">
      <c r="A30" s="508" t="s">
        <v>16</v>
      </c>
      <c r="B30" s="504">
        <v>7265</v>
      </c>
      <c r="C30" s="509">
        <v>292704</v>
      </c>
      <c r="D30" s="506">
        <v>2.4219169314162462E-2</v>
      </c>
      <c r="E30" s="507">
        <v>0.97578083068583754</v>
      </c>
      <c r="F30" s="127"/>
      <c r="G30" s="127"/>
    </row>
    <row r="31" spans="1:7">
      <c r="A31" s="508" t="s">
        <v>17</v>
      </c>
      <c r="B31" s="504">
        <v>30126</v>
      </c>
      <c r="C31" s="509">
        <v>269843</v>
      </c>
      <c r="D31" s="506">
        <v>0.10043037780570659</v>
      </c>
      <c r="E31" s="507">
        <v>0.89956962219429337</v>
      </c>
      <c r="F31" s="127"/>
      <c r="G31" s="127"/>
    </row>
    <row r="32" spans="1:7">
      <c r="A32" s="508" t="s">
        <v>18</v>
      </c>
      <c r="B32" s="504">
        <v>86</v>
      </c>
      <c r="C32" s="509">
        <v>299883</v>
      </c>
      <c r="D32" s="506">
        <v>2.8669629195016816E-4</v>
      </c>
      <c r="E32" s="507">
        <v>0.99971330370804978</v>
      </c>
      <c r="F32" s="127"/>
      <c r="G32" s="127"/>
    </row>
    <row r="33" spans="1:7">
      <c r="A33" s="508" t="s">
        <v>19</v>
      </c>
      <c r="B33" s="504">
        <v>1864</v>
      </c>
      <c r="C33" s="509">
        <v>298105</v>
      </c>
      <c r="D33" s="506">
        <v>6.2139754441292265E-3</v>
      </c>
      <c r="E33" s="507">
        <v>0.99378602455587073</v>
      </c>
      <c r="F33" s="127"/>
      <c r="G33" s="127"/>
    </row>
    <row r="34" spans="1:7" ht="15.75" thickBot="1">
      <c r="A34" s="512" t="s">
        <v>529</v>
      </c>
      <c r="B34" s="513">
        <v>6266</v>
      </c>
      <c r="C34" s="514">
        <v>293703</v>
      </c>
      <c r="D34" s="515">
        <v>2.0888825178601789E-2</v>
      </c>
      <c r="E34" s="516">
        <v>0.9791111748213982</v>
      </c>
      <c r="F34" s="127"/>
      <c r="G34" s="127"/>
    </row>
    <row r="35" spans="1:7" ht="15.75" customHeight="1" thickBot="1">
      <c r="A35" s="486" t="s">
        <v>396</v>
      </c>
      <c r="B35" s="489"/>
      <c r="C35" s="489"/>
      <c r="D35" s="489"/>
      <c r="E35" s="489"/>
      <c r="F35" s="127"/>
      <c r="G35" s="127"/>
    </row>
    <row r="36" spans="1:7" ht="15.75" customHeight="1" thickBot="1">
      <c r="A36" s="517" t="s">
        <v>424</v>
      </c>
      <c r="B36" s="501" t="s">
        <v>462</v>
      </c>
      <c r="C36" s="500" t="s">
        <v>464</v>
      </c>
      <c r="D36" s="518" t="s">
        <v>447</v>
      </c>
      <c r="E36" s="500" t="s">
        <v>442</v>
      </c>
      <c r="F36" s="127"/>
      <c r="G36" s="127"/>
    </row>
    <row r="37" spans="1:7" ht="15.75" customHeight="1">
      <c r="A37" s="508" t="s">
        <v>657</v>
      </c>
      <c r="B37" s="519">
        <v>9621</v>
      </c>
      <c r="C37" s="519">
        <v>5434</v>
      </c>
      <c r="D37" s="520">
        <v>0.63905679176353369</v>
      </c>
      <c r="E37" s="520">
        <v>0.36094320823646631</v>
      </c>
      <c r="F37" s="127"/>
      <c r="G37" s="127"/>
    </row>
    <row r="38" spans="1:7" ht="15.75" customHeight="1">
      <c r="A38" s="508" t="s">
        <v>658</v>
      </c>
      <c r="B38" s="521">
        <v>7966</v>
      </c>
      <c r="C38" s="521">
        <v>7079</v>
      </c>
      <c r="D38" s="520">
        <v>0.52947823197075439</v>
      </c>
      <c r="E38" s="520">
        <v>0.47052176802924561</v>
      </c>
      <c r="F38" s="127"/>
      <c r="G38" s="127"/>
    </row>
    <row r="39" spans="1:7" ht="15.75" customHeight="1">
      <c r="A39" s="508" t="s">
        <v>659</v>
      </c>
      <c r="B39" s="521">
        <v>4370</v>
      </c>
      <c r="C39" s="521">
        <v>10685</v>
      </c>
      <c r="D39" s="520">
        <v>0.29026901361673862</v>
      </c>
      <c r="E39" s="520">
        <v>0.70973098638326138</v>
      </c>
      <c r="F39" s="127"/>
      <c r="G39" s="127"/>
    </row>
    <row r="40" spans="1:7" ht="30" thickBot="1">
      <c r="A40" s="512" t="s">
        <v>660</v>
      </c>
      <c r="B40" s="522">
        <v>1750</v>
      </c>
      <c r="C40" s="522">
        <v>13295</v>
      </c>
      <c r="D40" s="520">
        <v>0.1163177135260884</v>
      </c>
      <c r="E40" s="520">
        <v>0.88368228647391156</v>
      </c>
      <c r="F40" s="127"/>
      <c r="G40" s="127"/>
    </row>
    <row r="41" spans="1:7" ht="15.75" customHeight="1" thickBot="1">
      <c r="A41" s="517" t="s">
        <v>423</v>
      </c>
      <c r="B41" s="523" t="s">
        <v>462</v>
      </c>
      <c r="C41" s="524" t="s">
        <v>464</v>
      </c>
      <c r="D41" s="518" t="s">
        <v>447</v>
      </c>
      <c r="E41" s="500" t="s">
        <v>442</v>
      </c>
      <c r="F41" s="127"/>
      <c r="G41" s="127"/>
    </row>
    <row r="42" spans="1:7" ht="15.75" customHeight="1">
      <c r="A42" s="508" t="s">
        <v>661</v>
      </c>
      <c r="B42" s="519">
        <v>1753</v>
      </c>
      <c r="C42" s="519">
        <v>128</v>
      </c>
      <c r="D42" s="520">
        <v>0.93195108984582664</v>
      </c>
      <c r="E42" s="520">
        <v>6.8048910154173317E-2</v>
      </c>
      <c r="F42" s="127"/>
      <c r="G42" s="127"/>
    </row>
    <row r="43" spans="1:7" ht="15.75" customHeight="1">
      <c r="A43" s="508" t="s">
        <v>662</v>
      </c>
      <c r="B43" s="521">
        <v>1667</v>
      </c>
      <c r="C43" s="521">
        <v>266</v>
      </c>
      <c r="D43" s="520">
        <v>0.86239006725297462</v>
      </c>
      <c r="E43" s="520">
        <v>0.13760993274702535</v>
      </c>
      <c r="F43" s="127"/>
      <c r="G43" s="127"/>
    </row>
    <row r="44" spans="1:7" ht="15.75" customHeight="1">
      <c r="A44" s="508" t="s">
        <v>663</v>
      </c>
      <c r="B44" s="521">
        <v>1546</v>
      </c>
      <c r="C44" s="521">
        <v>335</v>
      </c>
      <c r="D44" s="520">
        <v>0.82190324295587458</v>
      </c>
      <c r="E44" s="520">
        <v>0.17809675704412548</v>
      </c>
      <c r="F44" s="127"/>
      <c r="G44" s="127"/>
    </row>
    <row r="45" spans="1:7" ht="28.5" customHeight="1" thickBot="1">
      <c r="A45" s="512" t="s">
        <v>664</v>
      </c>
      <c r="B45" s="522">
        <v>1383</v>
      </c>
      <c r="C45" s="522">
        <v>550</v>
      </c>
      <c r="D45" s="520">
        <v>0.71546818416968438</v>
      </c>
      <c r="E45" s="520">
        <v>0.28453181583031556</v>
      </c>
      <c r="F45" s="127"/>
      <c r="G45" s="127"/>
    </row>
    <row r="46" spans="1:7" ht="15.75" customHeight="1" thickBot="1">
      <c r="A46" s="517" t="s">
        <v>425</v>
      </c>
      <c r="B46" s="523" t="s">
        <v>462</v>
      </c>
      <c r="C46" s="524" t="s">
        <v>464</v>
      </c>
      <c r="D46" s="518" t="s">
        <v>447</v>
      </c>
      <c r="E46" s="500" t="s">
        <v>442</v>
      </c>
      <c r="F46" s="127"/>
      <c r="G46" s="127"/>
    </row>
    <row r="47" spans="1:7" ht="15.75" customHeight="1">
      <c r="A47" s="508" t="s">
        <v>665</v>
      </c>
      <c r="B47" s="519">
        <v>8201</v>
      </c>
      <c r="C47" s="519">
        <v>0</v>
      </c>
      <c r="D47" s="520">
        <v>1</v>
      </c>
      <c r="E47" s="520">
        <v>0</v>
      </c>
      <c r="F47" s="127"/>
      <c r="G47" s="127"/>
    </row>
    <row r="48" spans="1:7" ht="15.75" customHeight="1">
      <c r="A48" s="508" t="s">
        <v>666</v>
      </c>
      <c r="B48" s="521">
        <v>6605</v>
      </c>
      <c r="C48" s="521">
        <v>1356</v>
      </c>
      <c r="D48" s="520">
        <v>0.82966963949252603</v>
      </c>
      <c r="E48" s="520">
        <v>0.17033036050747394</v>
      </c>
      <c r="F48" s="127"/>
      <c r="G48" s="127"/>
    </row>
    <row r="49" spans="1:10" ht="15.75" customHeight="1">
      <c r="A49" s="508" t="s">
        <v>667</v>
      </c>
      <c r="B49" s="521">
        <v>8201</v>
      </c>
      <c r="C49" s="521">
        <v>0</v>
      </c>
      <c r="D49" s="520">
        <v>1</v>
      </c>
      <c r="E49" s="520">
        <v>0</v>
      </c>
      <c r="F49" s="127"/>
      <c r="G49" s="127"/>
    </row>
    <row r="50" spans="1:10" ht="15.75" customHeight="1" thickBot="1">
      <c r="A50" s="512" t="s">
        <v>668</v>
      </c>
      <c r="B50" s="522">
        <v>2541</v>
      </c>
      <c r="C50" s="522">
        <v>5420</v>
      </c>
      <c r="D50" s="525">
        <v>0.31918100741112926</v>
      </c>
      <c r="E50" s="525">
        <v>0.6808189925888708</v>
      </c>
      <c r="F50" s="127"/>
      <c r="G50" s="127"/>
    </row>
    <row r="51" spans="1:10" ht="15.75" customHeight="1">
      <c r="A51" s="486"/>
      <c r="B51" s="526"/>
      <c r="C51" s="489"/>
      <c r="D51" s="489"/>
      <c r="E51" s="489"/>
      <c r="F51" s="127"/>
      <c r="G51" s="127"/>
    </row>
    <row r="52" spans="1:10" ht="15.75" thickBot="1">
      <c r="A52" s="497" t="s">
        <v>395</v>
      </c>
      <c r="B52" s="498"/>
      <c r="C52" s="489"/>
      <c r="D52" s="489"/>
      <c r="E52" s="489"/>
      <c r="F52" s="127"/>
      <c r="G52" s="127"/>
    </row>
    <row r="53" spans="1:10" s="190" customFormat="1" ht="15.75" thickBot="1">
      <c r="A53" s="527" t="s">
        <v>394</v>
      </c>
      <c r="B53" s="500" t="s">
        <v>462</v>
      </c>
      <c r="C53" s="500" t="s">
        <v>464</v>
      </c>
      <c r="D53" s="500" t="s">
        <v>541</v>
      </c>
      <c r="E53" s="500" t="s">
        <v>447</v>
      </c>
      <c r="F53" s="192" t="s">
        <v>442</v>
      </c>
      <c r="G53" s="192" t="s">
        <v>540</v>
      </c>
    </row>
    <row r="54" spans="1:10">
      <c r="A54" s="503" t="s">
        <v>263</v>
      </c>
      <c r="B54" s="519">
        <v>30479</v>
      </c>
      <c r="C54" s="519">
        <v>262324</v>
      </c>
      <c r="D54" s="519">
        <v>7166</v>
      </c>
      <c r="E54" s="520">
        <v>0.10160716607382762</v>
      </c>
      <c r="F54" s="298">
        <v>0.87450369871553391</v>
      </c>
      <c r="G54" s="298">
        <v>2.3889135210638433E-2</v>
      </c>
    </row>
    <row r="55" spans="1:10" s="176" customFormat="1" ht="15" customHeight="1">
      <c r="A55" s="508" t="s">
        <v>530</v>
      </c>
      <c r="B55" s="521">
        <v>6608</v>
      </c>
      <c r="C55" s="521">
        <v>122513</v>
      </c>
      <c r="D55" s="521">
        <v>343</v>
      </c>
      <c r="E55" s="520">
        <v>5.104121609095965E-2</v>
      </c>
      <c r="F55" s="298">
        <v>0.94630939875177655</v>
      </c>
      <c r="G55" s="298">
        <v>2.6493851572637955E-3</v>
      </c>
      <c r="J55"/>
    </row>
    <row r="56" spans="1:10" ht="15.75" thickBot="1">
      <c r="A56" s="497"/>
      <c r="B56" s="528"/>
      <c r="C56" s="529"/>
      <c r="D56" s="529"/>
      <c r="E56" s="530"/>
      <c r="F56" s="229"/>
      <c r="G56" s="229"/>
    </row>
    <row r="57" spans="1:10" s="190" customFormat="1" ht="15.75" thickBot="1">
      <c r="A57" s="527" t="s">
        <v>490</v>
      </c>
      <c r="B57" s="500" t="s">
        <v>491</v>
      </c>
      <c r="C57" s="500" t="s">
        <v>487</v>
      </c>
      <c r="D57" s="500" t="s">
        <v>492</v>
      </c>
      <c r="E57" s="489"/>
      <c r="F57" s="127"/>
      <c r="G57" s="127"/>
    </row>
    <row r="58" spans="1:10" ht="15.75" customHeight="1" thickBot="1">
      <c r="A58" s="216" t="s">
        <v>398</v>
      </c>
      <c r="B58" s="301">
        <v>143219</v>
      </c>
      <c r="C58" s="302">
        <v>299969</v>
      </c>
      <c r="D58" s="334">
        <v>0.47744600275361787</v>
      </c>
      <c r="E58" s="489"/>
      <c r="F58" s="127"/>
      <c r="G58" s="127"/>
    </row>
    <row r="59" spans="1:10" ht="15.75" customHeight="1">
      <c r="A59" s="218" t="s">
        <v>400</v>
      </c>
      <c r="B59" s="299">
        <v>1681</v>
      </c>
      <c r="C59" s="300">
        <v>3417</v>
      </c>
      <c r="D59" s="330">
        <v>0.49195200468247002</v>
      </c>
      <c r="E59" s="489"/>
      <c r="F59" s="127"/>
      <c r="G59" s="127"/>
    </row>
    <row r="60" spans="1:10" ht="15.75" customHeight="1">
      <c r="A60" s="207" t="s">
        <v>401</v>
      </c>
      <c r="B60" s="307">
        <v>45527</v>
      </c>
      <c r="C60" s="300">
        <v>70178</v>
      </c>
      <c r="D60" s="339">
        <v>0.64873607113340359</v>
      </c>
      <c r="E60" s="489"/>
      <c r="F60" s="127"/>
      <c r="G60" s="127"/>
    </row>
    <row r="61" spans="1:10" ht="15.75" customHeight="1">
      <c r="A61" s="207" t="s">
        <v>402</v>
      </c>
      <c r="B61" s="307">
        <v>76262</v>
      </c>
      <c r="C61" s="300">
        <v>159767</v>
      </c>
      <c r="D61" s="339">
        <v>0.47733261562149881</v>
      </c>
      <c r="E61" s="489"/>
      <c r="F61" s="127"/>
      <c r="G61" s="127"/>
    </row>
    <row r="62" spans="1:10" ht="15.75" customHeight="1">
      <c r="A62" s="207" t="s">
        <v>403</v>
      </c>
      <c r="B62" s="307">
        <v>19749</v>
      </c>
      <c r="C62" s="300">
        <v>66607</v>
      </c>
      <c r="D62" s="339">
        <v>0.29650036782920713</v>
      </c>
      <c r="E62" s="489"/>
      <c r="F62" s="127"/>
      <c r="G62" s="127"/>
    </row>
    <row r="63" spans="1:10" ht="15.75" customHeight="1">
      <c r="A63" s="208" t="s">
        <v>6</v>
      </c>
      <c r="B63" s="307">
        <v>1437</v>
      </c>
      <c r="C63" s="300">
        <v>26871</v>
      </c>
      <c r="D63" s="339">
        <v>5.3477726917494695E-2</v>
      </c>
      <c r="E63" s="489"/>
      <c r="F63" s="127"/>
      <c r="G63" s="127"/>
    </row>
    <row r="64" spans="1:10" ht="15.75" customHeight="1">
      <c r="A64" s="207" t="s">
        <v>404</v>
      </c>
      <c r="B64" s="307">
        <v>5212</v>
      </c>
      <c r="C64" s="300">
        <v>9733</v>
      </c>
      <c r="D64" s="339">
        <v>0.53549779102024042</v>
      </c>
      <c r="E64" s="489"/>
      <c r="F64" s="127"/>
      <c r="G64" s="127"/>
    </row>
    <row r="65" spans="1:7" ht="15.75" customHeight="1">
      <c r="A65" s="207" t="s">
        <v>591</v>
      </c>
      <c r="B65" s="307">
        <v>24622</v>
      </c>
      <c r="C65" s="300">
        <v>37324</v>
      </c>
      <c r="D65" s="339">
        <v>0.65968277783731644</v>
      </c>
      <c r="E65" s="489"/>
      <c r="F65" s="127"/>
      <c r="G65" s="127"/>
    </row>
    <row r="66" spans="1:7" ht="15.75" customHeight="1">
      <c r="A66" s="207" t="s">
        <v>406</v>
      </c>
      <c r="B66" s="307">
        <v>4787</v>
      </c>
      <c r="C66" s="300">
        <v>13110</v>
      </c>
      <c r="D66" s="339">
        <v>0.36514111365369945</v>
      </c>
      <c r="E66" s="489"/>
      <c r="F66" s="127"/>
      <c r="G66" s="127"/>
    </row>
    <row r="67" spans="1:7" ht="15.75" customHeight="1">
      <c r="A67" s="207" t="s">
        <v>407</v>
      </c>
      <c r="B67" s="307">
        <v>4673</v>
      </c>
      <c r="C67" s="300">
        <v>14748</v>
      </c>
      <c r="D67" s="339">
        <v>0.3168565229183618</v>
      </c>
      <c r="E67" s="489"/>
      <c r="F67" s="127"/>
      <c r="G67" s="127"/>
    </row>
    <row r="68" spans="1:7" ht="15.75" customHeight="1">
      <c r="A68" s="207" t="s">
        <v>639</v>
      </c>
      <c r="B68" s="307">
        <v>8974</v>
      </c>
      <c r="C68" s="300">
        <v>37641</v>
      </c>
      <c r="D68" s="339">
        <v>0.23841024414866768</v>
      </c>
      <c r="E68" s="489"/>
      <c r="F68" s="127"/>
      <c r="G68" s="127"/>
    </row>
    <row r="69" spans="1:7" ht="15.75" customHeight="1">
      <c r="A69" s="207" t="s">
        <v>218</v>
      </c>
      <c r="B69" s="307">
        <v>12356</v>
      </c>
      <c r="C69" s="300">
        <v>13356</v>
      </c>
      <c r="D69" s="339">
        <v>0.92512728361784968</v>
      </c>
      <c r="E69" s="489"/>
      <c r="F69" s="127"/>
      <c r="G69" s="127"/>
    </row>
    <row r="70" spans="1:7" ht="15.75" customHeight="1">
      <c r="A70" s="207" t="s">
        <v>29</v>
      </c>
      <c r="B70" s="307">
        <v>35353</v>
      </c>
      <c r="C70" s="300">
        <v>46100</v>
      </c>
      <c r="D70" s="339">
        <v>0.7668763557483731</v>
      </c>
      <c r="E70" s="489"/>
      <c r="F70" s="127"/>
      <c r="G70" s="127"/>
    </row>
    <row r="71" spans="1:7" ht="15.75" customHeight="1">
      <c r="A71" s="207" t="s">
        <v>40</v>
      </c>
      <c r="B71" s="307">
        <v>1619</v>
      </c>
      <c r="C71" s="300">
        <v>2521</v>
      </c>
      <c r="D71" s="339">
        <v>0.64220547401824668</v>
      </c>
      <c r="E71" s="489"/>
      <c r="F71" s="127"/>
      <c r="G71" s="127"/>
    </row>
    <row r="72" spans="1:7" ht="15.75" customHeight="1">
      <c r="A72" s="207" t="s">
        <v>544</v>
      </c>
      <c r="B72" s="307">
        <v>11029</v>
      </c>
      <c r="C72" s="300">
        <v>14940</v>
      </c>
      <c r="D72" s="339">
        <v>0.7382195448460509</v>
      </c>
      <c r="E72" s="489"/>
      <c r="F72" s="127"/>
      <c r="G72" s="127"/>
    </row>
    <row r="73" spans="1:7" ht="15.75" customHeight="1">
      <c r="A73" s="207" t="s">
        <v>32</v>
      </c>
      <c r="B73" s="307">
        <v>9005</v>
      </c>
      <c r="C73" s="300">
        <v>40310</v>
      </c>
      <c r="D73" s="339">
        <v>0.22339369883403623</v>
      </c>
      <c r="E73" s="489"/>
      <c r="F73" s="127"/>
      <c r="G73" s="127"/>
    </row>
    <row r="74" spans="1:7" ht="15.75" customHeight="1">
      <c r="A74" s="207" t="s">
        <v>409</v>
      </c>
      <c r="B74" s="307">
        <v>6186</v>
      </c>
      <c r="C74" s="300">
        <v>10333</v>
      </c>
      <c r="D74" s="339">
        <v>0.59866447304751769</v>
      </c>
      <c r="E74" s="489"/>
      <c r="F74" s="127"/>
      <c r="G74" s="127"/>
    </row>
    <row r="75" spans="1:7" ht="15.75" customHeight="1">
      <c r="A75" s="207" t="s">
        <v>220</v>
      </c>
      <c r="B75" s="307">
        <v>7140</v>
      </c>
      <c r="C75" s="300">
        <v>8499</v>
      </c>
      <c r="D75" s="339">
        <v>0.84009883515707728</v>
      </c>
      <c r="E75" s="489"/>
      <c r="F75" s="127"/>
      <c r="G75" s="127"/>
    </row>
    <row r="76" spans="1:7" ht="15.75" customHeight="1">
      <c r="A76" s="207" t="s">
        <v>551</v>
      </c>
      <c r="B76" s="307">
        <v>2191</v>
      </c>
      <c r="C76" s="300">
        <v>4652</v>
      </c>
      <c r="D76" s="339">
        <v>0.47098022355975927</v>
      </c>
      <c r="E76" s="489"/>
      <c r="F76" s="127"/>
      <c r="G76" s="127"/>
    </row>
    <row r="77" spans="1:7" ht="15.75" customHeight="1">
      <c r="A77" s="207" t="s">
        <v>593</v>
      </c>
      <c r="B77" s="307">
        <v>2695</v>
      </c>
      <c r="C77" s="300">
        <v>3343</v>
      </c>
      <c r="D77" s="339">
        <v>0.80616212982351176</v>
      </c>
      <c r="E77" s="489"/>
      <c r="F77" s="127"/>
      <c r="G77" s="127"/>
    </row>
    <row r="78" spans="1:7" ht="15.75" customHeight="1">
      <c r="A78" s="207" t="s">
        <v>459</v>
      </c>
      <c r="B78" s="307">
        <v>1021</v>
      </c>
      <c r="C78" s="300">
        <v>7104</v>
      </c>
      <c r="D78" s="339">
        <v>0.14372184684684686</v>
      </c>
      <c r="E78" s="489"/>
      <c r="F78" s="127"/>
      <c r="G78" s="127"/>
    </row>
    <row r="79" spans="1:7" ht="15.75" customHeight="1">
      <c r="A79" s="207" t="s">
        <v>460</v>
      </c>
      <c r="B79" s="307">
        <v>4919</v>
      </c>
      <c r="C79" s="300">
        <v>9384</v>
      </c>
      <c r="D79" s="339">
        <v>0.52419011082693945</v>
      </c>
      <c r="E79" s="489"/>
      <c r="F79" s="127"/>
      <c r="G79" s="127"/>
    </row>
    <row r="80" spans="1:7" ht="15.75" customHeight="1">
      <c r="A80" s="4" t="s">
        <v>414</v>
      </c>
      <c r="B80" s="307">
        <v>5856</v>
      </c>
      <c r="C80" s="300">
        <v>6852</v>
      </c>
      <c r="D80" s="339">
        <v>0.85464098073555161</v>
      </c>
      <c r="E80" s="489"/>
      <c r="F80" s="127"/>
      <c r="G80" s="127"/>
    </row>
    <row r="81" spans="1:7" ht="15.75" customHeight="1">
      <c r="A81" s="4" t="s">
        <v>415</v>
      </c>
      <c r="B81" s="307">
        <v>22006</v>
      </c>
      <c r="C81" s="300">
        <v>25034</v>
      </c>
      <c r="D81" s="339">
        <v>0.87904449948070629</v>
      </c>
      <c r="E81" s="489"/>
      <c r="F81" s="127"/>
      <c r="G81" s="127"/>
    </row>
    <row r="82" spans="1:7" ht="15.75" customHeight="1">
      <c r="A82" s="207" t="s">
        <v>545</v>
      </c>
      <c r="B82" s="307">
        <v>22084</v>
      </c>
      <c r="C82" s="300">
        <v>36536</v>
      </c>
      <c r="D82" s="339">
        <v>0.60444493102693231</v>
      </c>
      <c r="E82" s="489"/>
      <c r="F82" s="127"/>
      <c r="G82" s="127"/>
    </row>
    <row r="83" spans="1:7" ht="15.75" customHeight="1" thickBot="1">
      <c r="A83" s="217" t="s">
        <v>427</v>
      </c>
      <c r="B83" s="305">
        <v>54004</v>
      </c>
      <c r="C83" s="306">
        <v>125227</v>
      </c>
      <c r="D83" s="340">
        <v>0.43124885208461433</v>
      </c>
      <c r="E83" s="489"/>
      <c r="F83" s="127"/>
      <c r="G83" s="127"/>
    </row>
    <row r="84" spans="1:7" ht="15.75" customHeight="1" thickBot="1">
      <c r="A84" s="486"/>
      <c r="B84" s="526"/>
      <c r="C84" s="489"/>
      <c r="D84" s="489"/>
      <c r="E84" s="489"/>
      <c r="F84" s="127"/>
      <c r="G84" s="127"/>
    </row>
    <row r="85" spans="1:7" ht="15.75" customHeight="1" thickBot="1">
      <c r="A85" s="531" t="s">
        <v>547</v>
      </c>
      <c r="B85" s="518" t="s">
        <v>548</v>
      </c>
      <c r="C85" s="500" t="s">
        <v>487</v>
      </c>
      <c r="D85" s="502" t="s">
        <v>549</v>
      </c>
      <c r="E85" s="489"/>
      <c r="F85" s="127"/>
      <c r="G85" s="127"/>
    </row>
    <row r="86" spans="1:7" ht="15.75" customHeight="1" thickBot="1">
      <c r="A86" s="211" t="s">
        <v>398</v>
      </c>
      <c r="B86" s="359">
        <v>60088</v>
      </c>
      <c r="C86" s="360">
        <v>299969</v>
      </c>
      <c r="D86" s="334">
        <v>0.20031403245001983</v>
      </c>
      <c r="E86" s="489"/>
      <c r="F86" s="127"/>
      <c r="G86" s="127"/>
    </row>
    <row r="87" spans="1:7" ht="15.75" customHeight="1">
      <c r="A87" s="215" t="s">
        <v>400</v>
      </c>
      <c r="B87" s="361">
        <v>463</v>
      </c>
      <c r="C87" s="362">
        <v>3417</v>
      </c>
      <c r="D87" s="330">
        <v>0.13549897570968686</v>
      </c>
      <c r="E87" s="489"/>
      <c r="F87" s="127"/>
      <c r="G87" s="127"/>
    </row>
    <row r="88" spans="1:7" ht="15.75" customHeight="1">
      <c r="A88" s="212" t="s">
        <v>401</v>
      </c>
      <c r="B88" s="363">
        <v>15870</v>
      </c>
      <c r="C88" s="362">
        <v>70178</v>
      </c>
      <c r="D88" s="339">
        <v>0.22613924591752402</v>
      </c>
      <c r="E88" s="489"/>
      <c r="F88" s="127"/>
      <c r="G88" s="127"/>
    </row>
    <row r="89" spans="1:7" ht="15.75" customHeight="1">
      <c r="A89" s="212" t="s">
        <v>402</v>
      </c>
      <c r="B89" s="363">
        <v>35902</v>
      </c>
      <c r="C89" s="362">
        <v>159767</v>
      </c>
      <c r="D89" s="339">
        <v>0.22471474084135021</v>
      </c>
      <c r="E89" s="489"/>
      <c r="F89" s="127"/>
      <c r="G89" s="127"/>
    </row>
    <row r="90" spans="1:7" ht="15.75" customHeight="1">
      <c r="A90" s="212" t="s">
        <v>403</v>
      </c>
      <c r="B90" s="363">
        <v>7853</v>
      </c>
      <c r="C90" s="362">
        <v>66607</v>
      </c>
      <c r="D90" s="339">
        <v>0.11790052096626481</v>
      </c>
      <c r="E90" s="489"/>
      <c r="F90" s="127"/>
      <c r="G90" s="127"/>
    </row>
    <row r="91" spans="1:7" ht="15.75" customHeight="1">
      <c r="A91" s="213" t="s">
        <v>6</v>
      </c>
      <c r="B91" s="363">
        <v>2434</v>
      </c>
      <c r="C91" s="362">
        <v>26871</v>
      </c>
      <c r="D91" s="339">
        <v>9.0580923672360536E-2</v>
      </c>
      <c r="E91" s="489"/>
      <c r="F91" s="127"/>
      <c r="G91" s="127"/>
    </row>
    <row r="92" spans="1:7" ht="15.75" customHeight="1">
      <c r="A92" s="212" t="s">
        <v>404</v>
      </c>
      <c r="B92" s="363">
        <v>5511</v>
      </c>
      <c r="C92" s="362">
        <v>9733</v>
      </c>
      <c r="D92" s="339">
        <v>0.56621802116510844</v>
      </c>
      <c r="E92" s="489"/>
      <c r="F92" s="127"/>
      <c r="G92" s="127"/>
    </row>
    <row r="93" spans="1:7" ht="15.75" customHeight="1">
      <c r="A93" s="212" t="s">
        <v>591</v>
      </c>
      <c r="B93" s="363">
        <v>4710</v>
      </c>
      <c r="C93" s="362">
        <v>37324</v>
      </c>
      <c r="D93" s="339">
        <v>0.1261922623513021</v>
      </c>
      <c r="E93" s="489"/>
      <c r="F93" s="127"/>
      <c r="G93" s="127"/>
    </row>
    <row r="94" spans="1:7" ht="15.75" customHeight="1">
      <c r="A94" s="212" t="s">
        <v>406</v>
      </c>
      <c r="B94" s="363">
        <v>2347</v>
      </c>
      <c r="C94" s="362">
        <v>13110</v>
      </c>
      <c r="D94" s="339">
        <v>0.17902364607170099</v>
      </c>
      <c r="E94" s="489"/>
      <c r="F94" s="127"/>
      <c r="G94" s="127"/>
    </row>
    <row r="95" spans="1:7" ht="15.75" customHeight="1">
      <c r="A95" s="212" t="s">
        <v>407</v>
      </c>
      <c r="B95" s="363">
        <v>327</v>
      </c>
      <c r="C95" s="362">
        <v>14748</v>
      </c>
      <c r="D95" s="339">
        <v>2.2172497965825873E-2</v>
      </c>
      <c r="E95" s="489"/>
      <c r="F95" s="127"/>
      <c r="G95" s="127"/>
    </row>
    <row r="96" spans="1:7" ht="15.75" customHeight="1">
      <c r="A96" s="212" t="s">
        <v>639</v>
      </c>
      <c r="B96" s="363">
        <v>10211</v>
      </c>
      <c r="C96" s="362">
        <v>37641</v>
      </c>
      <c r="D96" s="339">
        <v>0.27127334555405008</v>
      </c>
      <c r="E96" s="489"/>
      <c r="F96" s="127"/>
      <c r="G96" s="127"/>
    </row>
    <row r="97" spans="1:7" ht="15.75" customHeight="1">
      <c r="A97" s="212" t="s">
        <v>218</v>
      </c>
      <c r="B97" s="363">
        <v>120</v>
      </c>
      <c r="C97" s="362">
        <v>13356</v>
      </c>
      <c r="D97" s="339">
        <v>8.9847259658580418E-3</v>
      </c>
      <c r="E97" s="489"/>
      <c r="F97" s="127"/>
      <c r="G97" s="127"/>
    </row>
    <row r="98" spans="1:7" ht="15.75" customHeight="1">
      <c r="A98" s="212" t="s">
        <v>29</v>
      </c>
      <c r="B98" s="363">
        <v>16593</v>
      </c>
      <c r="C98" s="362">
        <v>46100</v>
      </c>
      <c r="D98" s="339">
        <v>0.35993492407809108</v>
      </c>
      <c r="E98" s="489"/>
      <c r="F98" s="127"/>
      <c r="G98" s="127"/>
    </row>
    <row r="99" spans="1:7" ht="15.75" customHeight="1">
      <c r="A99" s="207" t="s">
        <v>40</v>
      </c>
      <c r="B99" s="363">
        <v>960</v>
      </c>
      <c r="C99" s="362">
        <v>2521</v>
      </c>
      <c r="D99" s="339">
        <v>0.38080126933756447</v>
      </c>
      <c r="E99" s="489"/>
      <c r="F99" s="127"/>
      <c r="G99" s="127"/>
    </row>
    <row r="100" spans="1:7" ht="15.75" customHeight="1">
      <c r="A100" s="207" t="s">
        <v>544</v>
      </c>
      <c r="B100" s="363">
        <v>2109</v>
      </c>
      <c r="C100" s="362">
        <v>14940</v>
      </c>
      <c r="D100" s="339">
        <v>0.14116465863453814</v>
      </c>
      <c r="E100" s="489"/>
      <c r="F100" s="127"/>
      <c r="G100" s="127"/>
    </row>
    <row r="101" spans="1:7" ht="15.75" customHeight="1">
      <c r="A101" s="212" t="s">
        <v>32</v>
      </c>
      <c r="B101" s="363">
        <v>7439</v>
      </c>
      <c r="C101" s="362">
        <v>40310</v>
      </c>
      <c r="D101" s="339">
        <v>0.18454477797072685</v>
      </c>
      <c r="E101" s="489"/>
      <c r="F101" s="127"/>
      <c r="G101" s="127"/>
    </row>
    <row r="102" spans="1:7" ht="15.75" customHeight="1">
      <c r="A102" s="212" t="s">
        <v>409</v>
      </c>
      <c r="B102" s="363">
        <v>533</v>
      </c>
      <c r="C102" s="362">
        <v>10333</v>
      </c>
      <c r="D102" s="339">
        <v>5.1582309106745376E-2</v>
      </c>
      <c r="E102" s="489"/>
      <c r="F102" s="127"/>
      <c r="G102" s="127"/>
    </row>
    <row r="103" spans="1:7" ht="15.75" customHeight="1">
      <c r="A103" s="212" t="s">
        <v>220</v>
      </c>
      <c r="B103" s="363">
        <v>1353</v>
      </c>
      <c r="C103" s="362">
        <v>8499</v>
      </c>
      <c r="D103" s="339">
        <v>0.15919519943522767</v>
      </c>
      <c r="E103" s="489"/>
      <c r="F103" s="127"/>
      <c r="G103" s="127"/>
    </row>
    <row r="104" spans="1:7" ht="15.75" customHeight="1">
      <c r="A104" s="212" t="s">
        <v>551</v>
      </c>
      <c r="B104" s="363">
        <v>2006</v>
      </c>
      <c r="C104" s="362">
        <v>4652</v>
      </c>
      <c r="D104" s="339">
        <v>0.43121238177128118</v>
      </c>
      <c r="E104" s="489"/>
      <c r="F104" s="127"/>
      <c r="G104" s="127"/>
    </row>
    <row r="105" spans="1:7" ht="15.75" customHeight="1">
      <c r="A105" s="212" t="s">
        <v>593</v>
      </c>
      <c r="B105" s="363">
        <v>1062</v>
      </c>
      <c r="C105" s="362">
        <v>3343</v>
      </c>
      <c r="D105" s="339">
        <v>0.31767873167813343</v>
      </c>
      <c r="E105" s="489"/>
      <c r="F105" s="127"/>
      <c r="G105" s="127"/>
    </row>
    <row r="106" spans="1:7" ht="15.75" customHeight="1">
      <c r="A106" s="212" t="s">
        <v>459</v>
      </c>
      <c r="B106" s="363">
        <v>846</v>
      </c>
      <c r="C106" s="362">
        <v>7104</v>
      </c>
      <c r="D106" s="339">
        <v>0.11908783783783784</v>
      </c>
      <c r="E106" s="489"/>
      <c r="F106" s="127"/>
      <c r="G106" s="127"/>
    </row>
    <row r="107" spans="1:7" ht="15.75" customHeight="1">
      <c r="A107" s="212" t="s">
        <v>460</v>
      </c>
      <c r="B107" s="363">
        <v>1527</v>
      </c>
      <c r="C107" s="362">
        <v>9384</v>
      </c>
      <c r="D107" s="339">
        <v>0.16272378516624042</v>
      </c>
      <c r="E107" s="489"/>
      <c r="F107" s="127"/>
      <c r="G107" s="127"/>
    </row>
    <row r="108" spans="1:7" ht="15.75" customHeight="1">
      <c r="A108" s="4" t="s">
        <v>414</v>
      </c>
      <c r="B108" s="363">
        <v>1993</v>
      </c>
      <c r="C108" s="362">
        <v>6852</v>
      </c>
      <c r="D108" s="339">
        <v>0.29086398131932284</v>
      </c>
      <c r="E108" s="489"/>
      <c r="F108" s="127"/>
      <c r="G108" s="127"/>
    </row>
    <row r="109" spans="1:7" ht="15.75" customHeight="1">
      <c r="A109" s="4" t="s">
        <v>415</v>
      </c>
      <c r="B109" s="363">
        <v>4</v>
      </c>
      <c r="C109" s="362">
        <v>25034</v>
      </c>
      <c r="D109" s="339">
        <v>1.5978269553407366E-4</v>
      </c>
      <c r="E109" s="489"/>
      <c r="F109" s="127"/>
      <c r="G109" s="127"/>
    </row>
    <row r="110" spans="1:7" ht="15.75" customHeight="1">
      <c r="A110" s="212" t="s">
        <v>545</v>
      </c>
      <c r="B110" s="363">
        <v>397</v>
      </c>
      <c r="C110" s="362">
        <v>36536</v>
      </c>
      <c r="D110" s="339">
        <v>1.086599518283337E-2</v>
      </c>
      <c r="E110" s="489"/>
      <c r="F110" s="127"/>
      <c r="G110" s="127"/>
    </row>
    <row r="111" spans="1:7" ht="15.75" customHeight="1" thickBot="1">
      <c r="A111" s="214" t="s">
        <v>427</v>
      </c>
      <c r="B111" s="364">
        <v>1336</v>
      </c>
      <c r="C111" s="362">
        <v>125227</v>
      </c>
      <c r="D111" s="340">
        <v>1.0668625775591526E-2</v>
      </c>
      <c r="E111" s="489"/>
      <c r="F111" s="127"/>
      <c r="G111" s="127"/>
    </row>
    <row r="112" spans="1:7" ht="15.75" customHeight="1" thickBot="1">
      <c r="A112" s="486"/>
      <c r="B112" s="526"/>
      <c r="C112" s="489"/>
      <c r="D112" s="489"/>
      <c r="E112" s="489"/>
      <c r="F112" s="127"/>
      <c r="G112" s="127"/>
    </row>
    <row r="113" spans="1:7" ht="15.75" customHeight="1" thickBot="1">
      <c r="A113" s="531" t="s">
        <v>489</v>
      </c>
      <c r="B113" s="518" t="s">
        <v>494</v>
      </c>
      <c r="C113" s="500" t="s">
        <v>487</v>
      </c>
      <c r="D113" s="502" t="s">
        <v>493</v>
      </c>
      <c r="E113" s="489"/>
      <c r="F113" s="127"/>
      <c r="G113" s="127"/>
    </row>
    <row r="114" spans="1:7" ht="15.75" customHeight="1" thickBot="1">
      <c r="A114" s="211" t="s">
        <v>398</v>
      </c>
      <c r="B114" s="359">
        <v>50473</v>
      </c>
      <c r="C114" s="360">
        <v>299969</v>
      </c>
      <c r="D114" s="334">
        <v>0.16826072027442837</v>
      </c>
      <c r="E114" s="489"/>
      <c r="F114" s="127"/>
      <c r="G114" s="127"/>
    </row>
    <row r="115" spans="1:7" ht="15.75" customHeight="1">
      <c r="A115" s="215" t="s">
        <v>400</v>
      </c>
      <c r="B115" s="361">
        <v>339</v>
      </c>
      <c r="C115" s="362">
        <v>3417</v>
      </c>
      <c r="D115" s="330">
        <v>9.9209833187006144E-2</v>
      </c>
      <c r="E115" s="489"/>
      <c r="F115" s="127"/>
      <c r="G115" s="127"/>
    </row>
    <row r="116" spans="1:7" ht="15.75" customHeight="1">
      <c r="A116" s="212" t="s">
        <v>401</v>
      </c>
      <c r="B116" s="363">
        <v>12042</v>
      </c>
      <c r="C116" s="362">
        <v>70178</v>
      </c>
      <c r="D116" s="339">
        <v>0.17159223688335376</v>
      </c>
      <c r="E116" s="489"/>
      <c r="F116" s="127"/>
      <c r="G116" s="127"/>
    </row>
    <row r="117" spans="1:7" ht="15.75" customHeight="1">
      <c r="A117" s="212" t="s">
        <v>402</v>
      </c>
      <c r="B117" s="363">
        <v>30711</v>
      </c>
      <c r="C117" s="362">
        <v>159767</v>
      </c>
      <c r="D117" s="339">
        <v>0.19222367572777857</v>
      </c>
      <c r="E117" s="489"/>
      <c r="F117" s="127"/>
      <c r="G117" s="127"/>
    </row>
    <row r="118" spans="1:7" ht="15.75" customHeight="1">
      <c r="A118" s="212" t="s">
        <v>403</v>
      </c>
      <c r="B118" s="363">
        <v>7381</v>
      </c>
      <c r="C118" s="362">
        <v>66607</v>
      </c>
      <c r="D118" s="339">
        <v>0.11081417868992749</v>
      </c>
      <c r="E118" s="489"/>
      <c r="F118" s="127"/>
      <c r="G118" s="127"/>
    </row>
    <row r="119" spans="1:7" ht="15.75" customHeight="1">
      <c r="A119" s="213" t="s">
        <v>6</v>
      </c>
      <c r="B119" s="363">
        <v>2353</v>
      </c>
      <c r="C119" s="362">
        <v>26871</v>
      </c>
      <c r="D119" s="339">
        <v>8.7566521528785676E-2</v>
      </c>
      <c r="E119" s="489"/>
      <c r="F119" s="127"/>
      <c r="G119" s="127"/>
    </row>
    <row r="120" spans="1:7" ht="15.75" customHeight="1">
      <c r="A120" s="212" t="s">
        <v>404</v>
      </c>
      <c r="B120" s="363">
        <v>3753</v>
      </c>
      <c r="C120" s="362">
        <v>9733</v>
      </c>
      <c r="D120" s="339">
        <v>0.38559539710264051</v>
      </c>
      <c r="E120" s="489"/>
      <c r="F120" s="127"/>
      <c r="G120" s="127"/>
    </row>
    <row r="121" spans="1:7" ht="15.75" customHeight="1">
      <c r="A121" s="212" t="s">
        <v>591</v>
      </c>
      <c r="B121" s="363">
        <v>2607</v>
      </c>
      <c r="C121" s="362">
        <v>37324</v>
      </c>
      <c r="D121" s="339">
        <v>6.9847819097631547E-2</v>
      </c>
      <c r="E121" s="489"/>
      <c r="F121" s="127"/>
      <c r="G121" s="127"/>
    </row>
    <row r="122" spans="1:7" ht="15.75" customHeight="1">
      <c r="A122" s="212" t="s">
        <v>406</v>
      </c>
      <c r="B122" s="363">
        <v>1807</v>
      </c>
      <c r="C122" s="362">
        <v>13110</v>
      </c>
      <c r="D122" s="339">
        <v>0.13783371472158656</v>
      </c>
      <c r="E122" s="489"/>
      <c r="F122" s="127"/>
      <c r="G122" s="127"/>
    </row>
    <row r="123" spans="1:7" ht="15.75" customHeight="1">
      <c r="A123" s="212" t="s">
        <v>407</v>
      </c>
      <c r="B123" s="363">
        <v>252</v>
      </c>
      <c r="C123" s="362">
        <v>14748</v>
      </c>
      <c r="D123" s="339">
        <v>1.7087062652563059E-2</v>
      </c>
      <c r="E123" s="489"/>
      <c r="F123" s="127"/>
      <c r="G123" s="127"/>
    </row>
    <row r="124" spans="1:7" ht="15.75" customHeight="1">
      <c r="A124" s="212" t="s">
        <v>639</v>
      </c>
      <c r="B124" s="363">
        <v>9600</v>
      </c>
      <c r="C124" s="362">
        <v>37641</v>
      </c>
      <c r="D124" s="339">
        <v>0.25504104566828723</v>
      </c>
      <c r="E124" s="489"/>
      <c r="F124" s="127"/>
      <c r="G124" s="127"/>
    </row>
    <row r="125" spans="1:7" ht="15.75" customHeight="1">
      <c r="A125" s="212" t="s">
        <v>218</v>
      </c>
      <c r="B125" s="363">
        <v>116</v>
      </c>
      <c r="C125" s="362">
        <v>13356</v>
      </c>
      <c r="D125" s="339">
        <v>8.6852351003294404E-3</v>
      </c>
      <c r="E125" s="489"/>
      <c r="F125" s="127"/>
      <c r="G125" s="127"/>
    </row>
    <row r="126" spans="1:7" ht="15.75" customHeight="1">
      <c r="A126" s="212" t="s">
        <v>29</v>
      </c>
      <c r="B126" s="363">
        <v>16389</v>
      </c>
      <c r="C126" s="362">
        <v>46100</v>
      </c>
      <c r="D126" s="339">
        <v>0.35550976138828633</v>
      </c>
      <c r="E126" s="489"/>
      <c r="F126" s="127"/>
      <c r="G126" s="127"/>
    </row>
    <row r="127" spans="1:7" ht="15.75" customHeight="1">
      <c r="A127" s="207" t="s">
        <v>40</v>
      </c>
      <c r="B127" s="363">
        <v>441</v>
      </c>
      <c r="C127" s="362">
        <v>2521</v>
      </c>
      <c r="D127" s="339">
        <v>0.17493058310194368</v>
      </c>
      <c r="E127" s="489"/>
      <c r="F127" s="127"/>
      <c r="G127" s="127"/>
    </row>
    <row r="128" spans="1:7" ht="15.75" customHeight="1">
      <c r="A128" s="207" t="s">
        <v>544</v>
      </c>
      <c r="B128" s="363">
        <v>1310</v>
      </c>
      <c r="C128" s="362">
        <v>14940</v>
      </c>
      <c r="D128" s="339">
        <v>8.7684069611780449E-2</v>
      </c>
      <c r="E128" s="489"/>
      <c r="F128" s="127"/>
      <c r="G128" s="127"/>
    </row>
    <row r="129" spans="1:7" ht="15.75" customHeight="1">
      <c r="A129" s="212" t="s">
        <v>32</v>
      </c>
      <c r="B129" s="363">
        <v>6599</v>
      </c>
      <c r="C129" s="362">
        <v>40310</v>
      </c>
      <c r="D129" s="339">
        <v>0.16370627635822377</v>
      </c>
      <c r="E129" s="489"/>
      <c r="F129" s="127"/>
      <c r="G129" s="127"/>
    </row>
    <row r="130" spans="1:7" ht="15.75" customHeight="1">
      <c r="A130" s="212" t="s">
        <v>409</v>
      </c>
      <c r="B130" s="363">
        <v>503</v>
      </c>
      <c r="C130" s="362">
        <v>10333</v>
      </c>
      <c r="D130" s="339">
        <v>4.8678989644827253E-2</v>
      </c>
      <c r="E130" s="489"/>
      <c r="F130" s="127"/>
      <c r="G130" s="127"/>
    </row>
    <row r="131" spans="1:7" ht="15.75" customHeight="1">
      <c r="A131" s="212" t="s">
        <v>220</v>
      </c>
      <c r="B131" s="363">
        <v>1204</v>
      </c>
      <c r="C131" s="362">
        <v>8499</v>
      </c>
      <c r="D131" s="339">
        <v>0.14166372514413461</v>
      </c>
      <c r="E131" s="489"/>
      <c r="F131" s="127"/>
      <c r="G131" s="127"/>
    </row>
    <row r="132" spans="1:7" ht="15.75" customHeight="1">
      <c r="A132" s="212" t="s">
        <v>551</v>
      </c>
      <c r="B132" s="363">
        <v>1361</v>
      </c>
      <c r="C132" s="362">
        <v>4652</v>
      </c>
      <c r="D132" s="339">
        <v>0.29256233877901977</v>
      </c>
      <c r="E132" s="489"/>
      <c r="F132" s="127"/>
      <c r="G132" s="127"/>
    </row>
    <row r="133" spans="1:7" ht="15.75" customHeight="1">
      <c r="A133" s="212" t="s">
        <v>593</v>
      </c>
      <c r="B133" s="363">
        <v>259</v>
      </c>
      <c r="C133" s="362">
        <v>3343</v>
      </c>
      <c r="D133" s="339">
        <v>7.7475321567454389E-2</v>
      </c>
      <c r="E133" s="489"/>
      <c r="F133" s="127"/>
      <c r="G133" s="127"/>
    </row>
    <row r="134" spans="1:7" ht="15.75" customHeight="1">
      <c r="A134" s="212" t="s">
        <v>459</v>
      </c>
      <c r="B134" s="363">
        <v>740</v>
      </c>
      <c r="C134" s="362">
        <v>7104</v>
      </c>
      <c r="D134" s="339">
        <v>0.10416666666666667</v>
      </c>
      <c r="E134" s="489"/>
      <c r="F134" s="127"/>
      <c r="G134" s="127"/>
    </row>
    <row r="135" spans="1:7" ht="15.75" customHeight="1">
      <c r="A135" s="212" t="s">
        <v>460</v>
      </c>
      <c r="B135" s="363">
        <v>1179</v>
      </c>
      <c r="C135" s="362">
        <v>9384</v>
      </c>
      <c r="D135" s="339">
        <v>0.12563938618925832</v>
      </c>
      <c r="E135" s="489"/>
      <c r="F135" s="127"/>
      <c r="G135" s="127"/>
    </row>
    <row r="136" spans="1:7" ht="15.75" customHeight="1">
      <c r="A136" s="4" t="s">
        <v>414</v>
      </c>
      <c r="B136" s="363">
        <v>1985</v>
      </c>
      <c r="C136" s="362">
        <v>6852</v>
      </c>
      <c r="D136" s="339">
        <v>0.28969643899591357</v>
      </c>
      <c r="E136" s="489"/>
      <c r="F136" s="127"/>
      <c r="G136" s="127"/>
    </row>
    <row r="137" spans="1:7" ht="15.75" customHeight="1">
      <c r="A137" s="4" t="s">
        <v>415</v>
      </c>
      <c r="B137" s="363">
        <v>0</v>
      </c>
      <c r="C137" s="362">
        <v>25034</v>
      </c>
      <c r="D137" s="339">
        <v>0</v>
      </c>
      <c r="E137" s="489"/>
      <c r="F137" s="127"/>
      <c r="G137" s="127"/>
    </row>
    <row r="138" spans="1:7" ht="15.75" customHeight="1">
      <c r="A138" s="212" t="s">
        <v>545</v>
      </c>
      <c r="B138" s="363">
        <v>338</v>
      </c>
      <c r="C138" s="362">
        <v>36536</v>
      </c>
      <c r="D138" s="339">
        <v>9.2511495511276541E-3</v>
      </c>
      <c r="E138" s="489"/>
      <c r="F138" s="127"/>
      <c r="G138" s="127"/>
    </row>
    <row r="139" spans="1:7" ht="15.75" customHeight="1" thickBot="1">
      <c r="A139" s="214" t="s">
        <v>427</v>
      </c>
      <c r="B139" s="364">
        <v>1304</v>
      </c>
      <c r="C139" s="362">
        <v>125227</v>
      </c>
      <c r="D139" s="340">
        <v>1.0413089828870771E-2</v>
      </c>
      <c r="E139" s="489"/>
      <c r="F139" s="127"/>
      <c r="G139" s="127"/>
    </row>
    <row r="140" spans="1:7" ht="15.75" customHeight="1" thickBot="1">
      <c r="A140" s="486"/>
      <c r="B140" s="526"/>
      <c r="C140" s="489"/>
      <c r="D140" s="489"/>
      <c r="E140" s="489"/>
      <c r="F140" s="127"/>
      <c r="G140" s="127"/>
    </row>
    <row r="141" spans="1:7" ht="15.75" customHeight="1" thickBot="1">
      <c r="A141" s="531" t="s">
        <v>488</v>
      </c>
      <c r="B141" s="518" t="s">
        <v>495</v>
      </c>
      <c r="C141" s="500" t="s">
        <v>487</v>
      </c>
      <c r="D141" s="502" t="s">
        <v>496</v>
      </c>
      <c r="E141" s="489"/>
      <c r="F141" s="127"/>
      <c r="G141" s="127"/>
    </row>
    <row r="142" spans="1:7" ht="15.75" customHeight="1" thickBot="1">
      <c r="A142" s="211" t="s">
        <v>398</v>
      </c>
      <c r="B142" s="359">
        <v>79515</v>
      </c>
      <c r="C142" s="360">
        <v>299969</v>
      </c>
      <c r="D142" s="334">
        <v>0.26507739133043751</v>
      </c>
      <c r="E142" s="489"/>
      <c r="F142" s="127"/>
      <c r="G142" s="127"/>
    </row>
    <row r="143" spans="1:7" ht="15.75" customHeight="1">
      <c r="A143" s="215" t="s">
        <v>400</v>
      </c>
      <c r="B143" s="361">
        <v>2060</v>
      </c>
      <c r="C143" s="362">
        <v>3417</v>
      </c>
      <c r="D143" s="330">
        <v>0.60286801287679248</v>
      </c>
      <c r="E143" s="489"/>
      <c r="F143" s="127"/>
      <c r="G143" s="127"/>
    </row>
    <row r="144" spans="1:7" ht="15.75" customHeight="1">
      <c r="A144" s="212" t="s">
        <v>401</v>
      </c>
      <c r="B144" s="363">
        <v>28364</v>
      </c>
      <c r="C144" s="362">
        <v>70178</v>
      </c>
      <c r="D144" s="339">
        <v>0.40417224771295845</v>
      </c>
      <c r="E144" s="489"/>
      <c r="F144" s="127"/>
      <c r="G144" s="127"/>
    </row>
    <row r="145" spans="1:7" ht="15.75" customHeight="1">
      <c r="A145" s="212" t="s">
        <v>402</v>
      </c>
      <c r="B145" s="363">
        <v>43649</v>
      </c>
      <c r="C145" s="362">
        <v>159767</v>
      </c>
      <c r="D145" s="339">
        <v>0.27320410347568647</v>
      </c>
      <c r="E145" s="489"/>
      <c r="F145" s="127"/>
      <c r="G145" s="127"/>
    </row>
    <row r="146" spans="1:7" ht="15.75" customHeight="1">
      <c r="A146" s="212" t="s">
        <v>403</v>
      </c>
      <c r="B146" s="363">
        <v>5442</v>
      </c>
      <c r="C146" s="362">
        <v>66607</v>
      </c>
      <c r="D146" s="339">
        <v>8.1703124296245142E-2</v>
      </c>
      <c r="E146" s="489"/>
      <c r="F146" s="127"/>
      <c r="G146" s="127"/>
    </row>
    <row r="147" spans="1:7" ht="15.75" customHeight="1">
      <c r="A147" s="213" t="s">
        <v>6</v>
      </c>
      <c r="B147" s="363">
        <v>14216</v>
      </c>
      <c r="C147" s="362">
        <v>26871</v>
      </c>
      <c r="D147" s="339">
        <v>0.52904618361802691</v>
      </c>
      <c r="E147" s="489"/>
      <c r="F147" s="127"/>
      <c r="G147" s="127"/>
    </row>
    <row r="148" spans="1:7" ht="15.75" customHeight="1">
      <c r="A148" s="212" t="s">
        <v>404</v>
      </c>
      <c r="B148" s="363">
        <v>2957</v>
      </c>
      <c r="C148" s="362">
        <v>9733</v>
      </c>
      <c r="D148" s="339">
        <v>0.30381177437583479</v>
      </c>
      <c r="E148" s="489"/>
      <c r="F148" s="127"/>
      <c r="G148" s="127"/>
    </row>
    <row r="149" spans="1:7" ht="15.75" customHeight="1">
      <c r="A149" s="212" t="s">
        <v>591</v>
      </c>
      <c r="B149" s="363">
        <v>12142</v>
      </c>
      <c r="C149" s="362">
        <v>37324</v>
      </c>
      <c r="D149" s="339">
        <v>0.32531347122494908</v>
      </c>
      <c r="E149" s="489"/>
      <c r="F149" s="127"/>
      <c r="G149" s="127"/>
    </row>
    <row r="150" spans="1:7" ht="15.75" customHeight="1">
      <c r="A150" s="212" t="s">
        <v>406</v>
      </c>
      <c r="B150" s="363">
        <v>5293</v>
      </c>
      <c r="C150" s="362">
        <v>13110</v>
      </c>
      <c r="D150" s="339">
        <v>0.40373760488176963</v>
      </c>
      <c r="E150" s="489"/>
      <c r="F150" s="127"/>
      <c r="G150" s="127"/>
    </row>
    <row r="151" spans="1:7" ht="15.75" customHeight="1">
      <c r="A151" s="212" t="s">
        <v>407</v>
      </c>
      <c r="B151" s="363">
        <v>3648</v>
      </c>
      <c r="C151" s="362">
        <v>14748</v>
      </c>
      <c r="D151" s="339">
        <v>0.24735557363710334</v>
      </c>
      <c r="E151" s="489"/>
      <c r="F151" s="127"/>
      <c r="G151" s="127"/>
    </row>
    <row r="152" spans="1:7" ht="15.75" customHeight="1">
      <c r="A152" s="212" t="s">
        <v>639</v>
      </c>
      <c r="B152" s="363">
        <v>11058</v>
      </c>
      <c r="C152" s="362">
        <v>37641</v>
      </c>
      <c r="D152" s="339">
        <v>0.29377540447915834</v>
      </c>
      <c r="E152" s="489"/>
      <c r="F152" s="127"/>
      <c r="G152" s="127"/>
    </row>
    <row r="153" spans="1:7" ht="15.75" customHeight="1">
      <c r="A153" s="212" t="s">
        <v>218</v>
      </c>
      <c r="B153" s="363">
        <v>144</v>
      </c>
      <c r="C153" s="362">
        <v>13356</v>
      </c>
      <c r="D153" s="339">
        <v>1.078167115902965E-2</v>
      </c>
      <c r="E153" s="489"/>
      <c r="F153" s="127"/>
      <c r="G153" s="127"/>
    </row>
    <row r="154" spans="1:7" ht="15.75" customHeight="1">
      <c r="A154" s="212" t="s">
        <v>29</v>
      </c>
      <c r="B154" s="363">
        <v>14693</v>
      </c>
      <c r="C154" s="362">
        <v>46100</v>
      </c>
      <c r="D154" s="339">
        <v>0.31872017353579174</v>
      </c>
      <c r="E154" s="489"/>
      <c r="F154" s="127"/>
      <c r="G154" s="127"/>
    </row>
    <row r="155" spans="1:7" ht="15.75" customHeight="1">
      <c r="A155" s="207" t="s">
        <v>40</v>
      </c>
      <c r="B155" s="363">
        <v>873</v>
      </c>
      <c r="C155" s="362">
        <v>2521</v>
      </c>
      <c r="D155" s="339">
        <v>0.34629115430384766</v>
      </c>
      <c r="E155" s="489"/>
      <c r="F155" s="127"/>
      <c r="G155" s="127"/>
    </row>
    <row r="156" spans="1:7" ht="15.75" customHeight="1">
      <c r="A156" s="207" t="s">
        <v>544</v>
      </c>
      <c r="B156" s="363">
        <v>4383</v>
      </c>
      <c r="C156" s="362">
        <v>14940</v>
      </c>
      <c r="D156" s="339">
        <v>0.29337349397590362</v>
      </c>
      <c r="E156" s="489"/>
      <c r="F156" s="127"/>
      <c r="G156" s="127"/>
    </row>
    <row r="157" spans="1:7" ht="15.75" customHeight="1">
      <c r="A157" s="212" t="s">
        <v>32</v>
      </c>
      <c r="B157" s="363">
        <v>1298</v>
      </c>
      <c r="C157" s="362">
        <v>40310</v>
      </c>
      <c r="D157" s="339">
        <v>3.220044653932027E-2</v>
      </c>
      <c r="E157" s="489"/>
      <c r="F157" s="127"/>
      <c r="G157" s="127"/>
    </row>
    <row r="158" spans="1:7" ht="15.75" customHeight="1">
      <c r="A158" s="212" t="s">
        <v>409</v>
      </c>
      <c r="B158" s="363">
        <v>893</v>
      </c>
      <c r="C158" s="362">
        <v>10333</v>
      </c>
      <c r="D158" s="339">
        <v>8.642214264976289E-2</v>
      </c>
      <c r="E158" s="489"/>
      <c r="F158" s="127"/>
      <c r="G158" s="127"/>
    </row>
    <row r="159" spans="1:7" ht="15.75" customHeight="1">
      <c r="A159" s="212" t="s">
        <v>220</v>
      </c>
      <c r="B159" s="363">
        <v>2645</v>
      </c>
      <c r="C159" s="362">
        <v>8499</v>
      </c>
      <c r="D159" s="339">
        <v>0.31121308389222263</v>
      </c>
      <c r="E159" s="489"/>
      <c r="F159" s="127"/>
      <c r="G159" s="127"/>
    </row>
    <row r="160" spans="1:7" ht="15.75" customHeight="1">
      <c r="A160" s="212" t="s">
        <v>551</v>
      </c>
      <c r="B160" s="363">
        <v>1323</v>
      </c>
      <c r="C160" s="362">
        <v>4652</v>
      </c>
      <c r="D160" s="339">
        <v>0.28439380911435941</v>
      </c>
      <c r="E160" s="489"/>
      <c r="F160" s="127"/>
      <c r="G160" s="127"/>
    </row>
    <row r="161" spans="1:7" ht="15.75" customHeight="1">
      <c r="A161" s="212" t="s">
        <v>593</v>
      </c>
      <c r="B161" s="363">
        <v>161</v>
      </c>
      <c r="C161" s="362">
        <v>3343</v>
      </c>
      <c r="D161" s="339">
        <v>4.8160335028417586E-2</v>
      </c>
      <c r="E161" s="489"/>
      <c r="F161" s="127"/>
      <c r="G161" s="127"/>
    </row>
    <row r="162" spans="1:7" ht="15.75" customHeight="1">
      <c r="A162" s="212" t="s">
        <v>459</v>
      </c>
      <c r="B162" s="363">
        <v>914</v>
      </c>
      <c r="C162" s="362">
        <v>7104</v>
      </c>
      <c r="D162" s="339">
        <v>0.12865990990990991</v>
      </c>
      <c r="E162" s="489"/>
      <c r="F162" s="127"/>
      <c r="G162" s="127"/>
    </row>
    <row r="163" spans="1:7" ht="15.75" customHeight="1">
      <c r="A163" s="212" t="s">
        <v>460</v>
      </c>
      <c r="B163" s="363">
        <v>2874</v>
      </c>
      <c r="C163" s="362">
        <v>9384</v>
      </c>
      <c r="D163" s="339">
        <v>0.30626598465473148</v>
      </c>
      <c r="E163" s="489"/>
      <c r="F163" s="127"/>
      <c r="G163" s="127"/>
    </row>
    <row r="164" spans="1:7" ht="15.75" customHeight="1">
      <c r="A164" s="4" t="s">
        <v>414</v>
      </c>
      <c r="B164" s="363">
        <v>96</v>
      </c>
      <c r="C164" s="362">
        <v>6852</v>
      </c>
      <c r="D164" s="339">
        <v>1.4010507880910683E-2</v>
      </c>
      <c r="E164" s="489"/>
      <c r="F164" s="127"/>
      <c r="G164" s="127"/>
    </row>
    <row r="165" spans="1:7" ht="15.75" customHeight="1">
      <c r="A165" s="4" t="s">
        <v>415</v>
      </c>
      <c r="B165" s="363">
        <v>4</v>
      </c>
      <c r="C165" s="362">
        <v>25034</v>
      </c>
      <c r="D165" s="339">
        <v>1.5978269553407366E-4</v>
      </c>
      <c r="E165" s="489"/>
      <c r="F165" s="127"/>
      <c r="G165" s="127"/>
    </row>
    <row r="166" spans="1:7" ht="15.75" customHeight="1">
      <c r="A166" s="212" t="s">
        <v>545</v>
      </c>
      <c r="B166" s="363">
        <v>4648</v>
      </c>
      <c r="C166" s="362">
        <v>36536</v>
      </c>
      <c r="D166" s="339">
        <v>0.12721699146047732</v>
      </c>
      <c r="E166" s="489"/>
      <c r="F166" s="127"/>
      <c r="G166" s="127"/>
    </row>
    <row r="167" spans="1:7" ht="15.75" customHeight="1" thickBot="1">
      <c r="A167" s="214" t="s">
        <v>427</v>
      </c>
      <c r="B167" s="364">
        <v>90</v>
      </c>
      <c r="C167" s="362">
        <v>125227</v>
      </c>
      <c r="D167" s="340">
        <v>7.1869485015212369E-4</v>
      </c>
      <c r="E167" s="489"/>
      <c r="F167" s="127"/>
      <c r="G167" s="127"/>
    </row>
    <row r="168" spans="1:7" ht="15.75" customHeight="1" thickBot="1">
      <c r="A168" s="486"/>
      <c r="B168" s="526"/>
      <c r="C168" s="489"/>
      <c r="D168" s="489"/>
      <c r="E168" s="489"/>
      <c r="F168" s="127"/>
      <c r="G168" s="127"/>
    </row>
    <row r="169" spans="1:7" ht="15.75" customHeight="1" thickBot="1">
      <c r="A169" s="531" t="s">
        <v>497</v>
      </c>
      <c r="B169" s="518" t="s">
        <v>498</v>
      </c>
      <c r="C169" s="500" t="s">
        <v>487</v>
      </c>
      <c r="D169" s="502" t="s">
        <v>499</v>
      </c>
      <c r="E169" s="489"/>
      <c r="F169" s="127"/>
      <c r="G169" s="127"/>
    </row>
    <row r="170" spans="1:7" ht="15.75" customHeight="1" thickBot="1">
      <c r="A170" s="211" t="s">
        <v>398</v>
      </c>
      <c r="B170" s="359">
        <v>37162</v>
      </c>
      <c r="C170" s="360">
        <v>299969</v>
      </c>
      <c r="D170" s="334">
        <v>0.12388613490060639</v>
      </c>
      <c r="E170" s="489"/>
      <c r="F170" s="127"/>
      <c r="G170" s="127"/>
    </row>
    <row r="171" spans="1:7" ht="15.75" customHeight="1">
      <c r="A171" s="212" t="s">
        <v>29</v>
      </c>
      <c r="B171" s="363">
        <v>18046</v>
      </c>
      <c r="C171" s="362">
        <v>46100</v>
      </c>
      <c r="D171" s="330">
        <v>0.39145336225596528</v>
      </c>
      <c r="E171" s="489"/>
      <c r="F171" s="127"/>
      <c r="G171" s="127"/>
    </row>
    <row r="172" spans="1:7" ht="15.75" customHeight="1" thickBot="1">
      <c r="A172" s="214" t="s">
        <v>32</v>
      </c>
      <c r="B172" s="364">
        <v>18417</v>
      </c>
      <c r="C172" s="362">
        <v>40310</v>
      </c>
      <c r="D172" s="340">
        <v>0.45688414785413051</v>
      </c>
      <c r="E172" s="489"/>
      <c r="F172" s="127"/>
      <c r="G172" s="127"/>
    </row>
    <row r="173" spans="1:7" ht="15.75" customHeight="1" thickBot="1">
      <c r="A173" s="486"/>
      <c r="B173" s="532"/>
      <c r="C173" s="533"/>
      <c r="D173" s="533"/>
      <c r="E173" s="489"/>
      <c r="F173" s="127"/>
      <c r="G173" s="127"/>
    </row>
    <row r="174" spans="1:7" ht="15.75" customHeight="1" thickBot="1">
      <c r="A174" s="531" t="s">
        <v>500</v>
      </c>
      <c r="B174" s="518" t="s">
        <v>501</v>
      </c>
      <c r="C174" s="500" t="s">
        <v>487</v>
      </c>
      <c r="D174" s="502" t="s">
        <v>502</v>
      </c>
      <c r="E174" s="489"/>
      <c r="F174" s="127"/>
      <c r="G174" s="127"/>
    </row>
    <row r="175" spans="1:7" ht="15.75" customHeight="1" thickBot="1">
      <c r="A175" s="211" t="s">
        <v>398</v>
      </c>
      <c r="B175" s="359">
        <v>2727</v>
      </c>
      <c r="C175" s="360">
        <v>299969</v>
      </c>
      <c r="D175" s="334">
        <v>9.0909393970710298E-3</v>
      </c>
      <c r="E175" s="489"/>
      <c r="F175" s="127"/>
      <c r="G175" s="127"/>
    </row>
    <row r="176" spans="1:7" ht="15.75" customHeight="1">
      <c r="A176" s="212" t="s">
        <v>29</v>
      </c>
      <c r="B176" s="361">
        <v>17</v>
      </c>
      <c r="C176" s="362">
        <v>46100</v>
      </c>
      <c r="D176" s="330">
        <v>3.6876355748373103E-4</v>
      </c>
      <c r="E176" s="489"/>
      <c r="F176" s="127"/>
      <c r="G176" s="127"/>
    </row>
    <row r="177" spans="1:7" ht="15.75" customHeight="1" thickBot="1">
      <c r="A177" s="214" t="s">
        <v>32</v>
      </c>
      <c r="B177" s="364">
        <v>947</v>
      </c>
      <c r="C177" s="362">
        <v>40310</v>
      </c>
      <c r="D177" s="340">
        <v>2.3492929794095757E-2</v>
      </c>
      <c r="E177" s="489"/>
      <c r="F177" s="127"/>
      <c r="G177" s="127"/>
    </row>
    <row r="178" spans="1:7" ht="15.75" customHeight="1" thickBot="1">
      <c r="A178" s="486"/>
      <c r="B178" s="532"/>
      <c r="C178" s="533"/>
      <c r="D178" s="533"/>
      <c r="E178" s="489"/>
      <c r="F178" s="127"/>
      <c r="G178" s="127"/>
    </row>
    <row r="179" spans="1:7" ht="15.75" customHeight="1" thickBot="1">
      <c r="A179" s="531" t="s">
        <v>503</v>
      </c>
      <c r="B179" s="518" t="s">
        <v>504</v>
      </c>
      <c r="C179" s="500" t="s">
        <v>487</v>
      </c>
      <c r="D179" s="502" t="s">
        <v>505</v>
      </c>
      <c r="E179" s="489"/>
      <c r="F179" s="127"/>
      <c r="G179" s="127"/>
    </row>
    <row r="180" spans="1:7" ht="15.75" customHeight="1" thickBot="1">
      <c r="A180" s="211" t="s">
        <v>398</v>
      </c>
      <c r="B180" s="359">
        <v>25533</v>
      </c>
      <c r="C180" s="360">
        <v>299969</v>
      </c>
      <c r="D180" s="334">
        <v>8.5118795608879583E-2</v>
      </c>
      <c r="E180" s="489"/>
      <c r="F180" s="127"/>
      <c r="G180" s="127"/>
    </row>
    <row r="181" spans="1:7" ht="15.75" customHeight="1" thickBot="1">
      <c r="A181" s="214" t="s">
        <v>32</v>
      </c>
      <c r="B181" s="364">
        <v>10418</v>
      </c>
      <c r="C181" s="362">
        <v>40310</v>
      </c>
      <c r="D181" s="340">
        <v>0.2584470354750682</v>
      </c>
      <c r="E181" s="489"/>
      <c r="F181" s="127"/>
      <c r="G181" s="127"/>
    </row>
    <row r="182" spans="1:7" ht="15.75" customHeight="1" thickBot="1">
      <c r="A182" s="486"/>
      <c r="B182" s="532"/>
      <c r="C182" s="533"/>
      <c r="D182" s="533"/>
      <c r="E182" s="489"/>
      <c r="F182" s="127"/>
      <c r="G182" s="127"/>
    </row>
    <row r="183" spans="1:7" ht="15.75" customHeight="1" thickBot="1">
      <c r="A183" s="531" t="s">
        <v>506</v>
      </c>
      <c r="B183" s="518" t="s">
        <v>507</v>
      </c>
      <c r="C183" s="500" t="s">
        <v>487</v>
      </c>
      <c r="D183" s="502" t="s">
        <v>508</v>
      </c>
      <c r="E183" s="489"/>
      <c r="F183" s="127"/>
      <c r="G183" s="127"/>
    </row>
    <row r="184" spans="1:7" ht="15.75" customHeight="1" thickBot="1">
      <c r="A184" s="211" t="s">
        <v>398</v>
      </c>
      <c r="B184" s="359">
        <v>25420</v>
      </c>
      <c r="C184" s="360">
        <v>299969</v>
      </c>
      <c r="D184" s="334">
        <v>8.4742090015968316E-2</v>
      </c>
      <c r="E184" s="489"/>
      <c r="F184" s="127"/>
      <c r="G184" s="127"/>
    </row>
    <row r="185" spans="1:7" ht="15.75" customHeight="1" thickBot="1">
      <c r="A185" s="486"/>
      <c r="B185" s="532"/>
      <c r="C185" s="533"/>
      <c r="D185" s="533"/>
      <c r="E185" s="489"/>
      <c r="F185" s="127"/>
      <c r="G185" s="127"/>
    </row>
    <row r="186" spans="1:7" ht="38.25" customHeight="1" thickBot="1">
      <c r="A186" s="534" t="s">
        <v>538</v>
      </c>
      <c r="B186" s="518" t="s">
        <v>513</v>
      </c>
      <c r="C186" s="500" t="s">
        <v>514</v>
      </c>
      <c r="D186" s="502" t="s">
        <v>512</v>
      </c>
      <c r="E186" s="489"/>
      <c r="F186" s="127"/>
      <c r="G186" s="127"/>
    </row>
    <row r="187" spans="1:7" ht="15.75" customHeight="1">
      <c r="A187" s="222" t="s">
        <v>486</v>
      </c>
      <c r="B187" s="363">
        <v>3206</v>
      </c>
      <c r="C187" s="365">
        <v>3417</v>
      </c>
      <c r="D187" s="339">
        <v>0.93824992683640618</v>
      </c>
      <c r="E187" s="489"/>
      <c r="F187" s="127"/>
      <c r="G187" s="127"/>
    </row>
    <row r="188" spans="1:7" ht="15.75" customHeight="1">
      <c r="A188" s="222" t="s">
        <v>592</v>
      </c>
      <c r="B188" s="363">
        <v>73225</v>
      </c>
      <c r="C188" s="366">
        <v>77999</v>
      </c>
      <c r="D188" s="339">
        <v>0.93879408710368084</v>
      </c>
      <c r="E188" s="489"/>
      <c r="F188" s="127"/>
      <c r="G188" s="127"/>
    </row>
    <row r="189" spans="1:7" ht="15.75" customHeight="1">
      <c r="A189" s="222" t="s">
        <v>482</v>
      </c>
      <c r="B189" s="363">
        <v>1022</v>
      </c>
      <c r="C189" s="366">
        <v>4793</v>
      </c>
      <c r="D189" s="339">
        <v>0.21322762361777592</v>
      </c>
      <c r="E189" s="489"/>
      <c r="F189" s="127"/>
      <c r="G189" s="127"/>
    </row>
    <row r="190" spans="1:7" ht="15.75" customHeight="1">
      <c r="A190" s="222" t="s">
        <v>483</v>
      </c>
      <c r="B190" s="363">
        <v>1111</v>
      </c>
      <c r="C190" s="366">
        <v>29728</v>
      </c>
      <c r="D190" s="339">
        <v>3.7372174381054897E-2</v>
      </c>
      <c r="E190" s="489"/>
      <c r="F190" s="127"/>
      <c r="G190" s="127"/>
    </row>
    <row r="191" spans="1:7" ht="15.75" customHeight="1">
      <c r="A191" s="222" t="s">
        <v>484</v>
      </c>
      <c r="B191" s="363">
        <v>4511</v>
      </c>
      <c r="C191" s="366">
        <v>18530</v>
      </c>
      <c r="D191" s="339">
        <v>0.24344306529951429</v>
      </c>
      <c r="E191" s="489"/>
      <c r="F191" s="127"/>
      <c r="G191" s="127"/>
    </row>
    <row r="192" spans="1:7" ht="15.75" customHeight="1" thickBot="1">
      <c r="A192" s="223" t="s">
        <v>485</v>
      </c>
      <c r="B192" s="364">
        <v>22172</v>
      </c>
      <c r="C192" s="367">
        <v>26871</v>
      </c>
      <c r="D192" s="339">
        <v>0.82512746083137956</v>
      </c>
      <c r="E192" s="489"/>
      <c r="F192" s="127"/>
      <c r="G192" s="127"/>
    </row>
    <row r="193" spans="1:7" ht="15.75" customHeight="1" thickBot="1">
      <c r="A193" s="486"/>
      <c r="B193" s="526"/>
      <c r="C193" s="489"/>
      <c r="D193" s="489"/>
      <c r="E193" s="489"/>
      <c r="F193" s="127"/>
      <c r="G193" s="127"/>
    </row>
    <row r="194" spans="1:7" ht="15.75" customHeight="1" thickBot="1">
      <c r="A194" s="209" t="s">
        <v>472</v>
      </c>
      <c r="B194" s="535"/>
      <c r="C194" s="535"/>
      <c r="D194" s="535"/>
      <c r="E194" s="489"/>
      <c r="F194" s="127"/>
      <c r="G194" s="127"/>
    </row>
    <row r="195" spans="1:7" ht="43.5" customHeight="1" thickBot="1">
      <c r="A195" s="534" t="s">
        <v>510</v>
      </c>
      <c r="B195" s="518" t="s">
        <v>513</v>
      </c>
      <c r="C195" s="500" t="s">
        <v>515</v>
      </c>
      <c r="D195" s="502" t="s">
        <v>516</v>
      </c>
      <c r="E195" s="489"/>
      <c r="F195" s="127"/>
      <c r="G195" s="127"/>
    </row>
    <row r="196" spans="1:7" ht="15.75" customHeight="1">
      <c r="A196" s="222" t="s">
        <v>473</v>
      </c>
      <c r="B196" s="363">
        <v>143197</v>
      </c>
      <c r="C196" s="365">
        <v>143219</v>
      </c>
      <c r="D196" s="339">
        <v>0.99984638909641876</v>
      </c>
      <c r="E196" s="489"/>
      <c r="F196" s="127"/>
      <c r="G196" s="127"/>
    </row>
    <row r="197" spans="1:7" ht="15.75" customHeight="1">
      <c r="A197" s="222" t="s">
        <v>474</v>
      </c>
      <c r="B197" s="363">
        <v>142942</v>
      </c>
      <c r="C197" s="365">
        <v>143219</v>
      </c>
      <c r="D197" s="339">
        <v>0.99806589907763632</v>
      </c>
      <c r="E197" s="489"/>
      <c r="F197" s="127"/>
      <c r="G197" s="127"/>
    </row>
    <row r="198" spans="1:7" ht="15.75" customHeight="1" thickBot="1">
      <c r="A198" s="222" t="s">
        <v>475</v>
      </c>
      <c r="B198" s="363">
        <v>143219</v>
      </c>
      <c r="C198" s="365">
        <v>143219</v>
      </c>
      <c r="D198" s="339">
        <v>1</v>
      </c>
      <c r="E198" s="489"/>
      <c r="F198" s="127"/>
      <c r="G198" s="127"/>
    </row>
    <row r="199" spans="1:7" ht="43.5" customHeight="1" thickBot="1">
      <c r="A199" s="534" t="s">
        <v>511</v>
      </c>
      <c r="B199" s="518" t="s">
        <v>513</v>
      </c>
      <c r="C199" s="500" t="s">
        <v>517</v>
      </c>
      <c r="D199" s="502" t="s">
        <v>516</v>
      </c>
      <c r="E199" s="489"/>
      <c r="F199" s="127"/>
      <c r="G199" s="127"/>
    </row>
    <row r="200" spans="1:7" ht="15.75" customHeight="1">
      <c r="A200" s="222" t="s">
        <v>476</v>
      </c>
      <c r="B200" s="363">
        <v>50449</v>
      </c>
      <c r="C200" s="365">
        <v>50473</v>
      </c>
      <c r="D200" s="339">
        <v>0.99952449824658729</v>
      </c>
      <c r="E200" s="489"/>
      <c r="F200" s="127"/>
      <c r="G200" s="127"/>
    </row>
    <row r="201" spans="1:7" ht="15.75" customHeight="1">
      <c r="A201" s="222" t="s">
        <v>477</v>
      </c>
      <c r="B201" s="363">
        <v>50438</v>
      </c>
      <c r="C201" s="365">
        <v>50473</v>
      </c>
      <c r="D201" s="339">
        <v>0.99930655994293982</v>
      </c>
      <c r="E201" s="489"/>
      <c r="F201" s="127"/>
      <c r="G201" s="127"/>
    </row>
    <row r="202" spans="1:7" ht="15.75" customHeight="1" thickBot="1">
      <c r="A202" s="222" t="s">
        <v>478</v>
      </c>
      <c r="B202" s="363" t="s">
        <v>672</v>
      </c>
      <c r="C202" s="365">
        <v>50473</v>
      </c>
      <c r="D202" s="339" t="s">
        <v>672</v>
      </c>
      <c r="E202" s="489"/>
      <c r="F202" s="127"/>
      <c r="G202" s="127"/>
    </row>
    <row r="203" spans="1:7" ht="46.5" customHeight="1" thickBot="1">
      <c r="A203" s="534" t="s">
        <v>528</v>
      </c>
      <c r="B203" s="518" t="s">
        <v>513</v>
      </c>
      <c r="C203" s="500" t="s">
        <v>644</v>
      </c>
      <c r="D203" s="502" t="s">
        <v>516</v>
      </c>
      <c r="E203" s="489"/>
      <c r="F203" s="127"/>
      <c r="G203" s="127"/>
    </row>
    <row r="204" spans="1:7" ht="15.75" customHeight="1">
      <c r="A204" s="222" t="s">
        <v>479</v>
      </c>
      <c r="B204" s="363">
        <v>79470</v>
      </c>
      <c r="C204" s="365">
        <v>79515</v>
      </c>
      <c r="D204" s="339">
        <v>0.99943406904357668</v>
      </c>
      <c r="E204" s="489"/>
      <c r="F204" s="127"/>
      <c r="G204" s="127"/>
    </row>
    <row r="205" spans="1:7" ht="15.75" customHeight="1">
      <c r="A205" s="222" t="s">
        <v>480</v>
      </c>
      <c r="B205" s="363">
        <v>79313</v>
      </c>
      <c r="C205" s="365">
        <v>79515</v>
      </c>
      <c r="D205" s="339">
        <v>0.99745959881783308</v>
      </c>
      <c r="E205" s="489"/>
      <c r="F205" s="127"/>
      <c r="G205" s="127"/>
    </row>
    <row r="206" spans="1:7" ht="15.75" customHeight="1" thickBot="1">
      <c r="A206" s="222" t="s">
        <v>481</v>
      </c>
      <c r="B206" s="363" t="s">
        <v>672</v>
      </c>
      <c r="C206" s="365">
        <v>79515</v>
      </c>
      <c r="D206" s="339" t="s">
        <v>672</v>
      </c>
      <c r="E206" s="489"/>
      <c r="F206" s="127"/>
      <c r="G206" s="127"/>
    </row>
    <row r="207" spans="1:7" ht="46.5" customHeight="1" thickBot="1">
      <c r="A207" s="534" t="s">
        <v>641</v>
      </c>
      <c r="B207" s="518" t="s">
        <v>513</v>
      </c>
      <c r="C207" s="500" t="s">
        <v>645</v>
      </c>
      <c r="D207" s="502" t="s">
        <v>516</v>
      </c>
      <c r="E207" s="489"/>
      <c r="F207" s="127"/>
      <c r="G207" s="127"/>
    </row>
    <row r="208" spans="1:7" ht="15.75" customHeight="1">
      <c r="A208" s="222" t="s">
        <v>642</v>
      </c>
      <c r="B208" s="363">
        <v>60060</v>
      </c>
      <c r="C208" s="365">
        <v>60088</v>
      </c>
      <c r="D208" s="339">
        <v>0.99953401677539611</v>
      </c>
      <c r="E208" s="489"/>
      <c r="F208" s="127"/>
      <c r="G208" s="127"/>
    </row>
    <row r="209" spans="1:7" ht="15.75" customHeight="1">
      <c r="A209" s="222" t="s">
        <v>643</v>
      </c>
      <c r="B209" s="363">
        <v>60040</v>
      </c>
      <c r="C209" s="365">
        <v>60088</v>
      </c>
      <c r="D209" s="339">
        <v>0.99920117161496469</v>
      </c>
      <c r="E209" s="489"/>
      <c r="F209" s="127"/>
      <c r="G209" s="127"/>
    </row>
    <row r="210" spans="1:7" ht="15.75" customHeight="1" thickBot="1">
      <c r="A210" s="486"/>
      <c r="B210" s="526"/>
      <c r="C210" s="489"/>
      <c r="D210" s="489"/>
      <c r="E210" s="489"/>
      <c r="F210" s="127"/>
      <c r="G210" s="127"/>
    </row>
    <row r="211" spans="1:7" ht="27" thickBot="1">
      <c r="A211" s="484" t="s">
        <v>2</v>
      </c>
      <c r="B211" s="485"/>
      <c r="C211" s="485"/>
      <c r="D211" s="485"/>
      <c r="E211" s="485"/>
      <c r="F211" s="194"/>
      <c r="G211" s="194"/>
    </row>
    <row r="212" spans="1:7" ht="15.75" thickBot="1">
      <c r="A212" s="486" t="s">
        <v>553</v>
      </c>
      <c r="B212" s="487"/>
      <c r="C212" s="487"/>
      <c r="D212" s="487"/>
      <c r="E212" s="487"/>
      <c r="F212" s="188"/>
      <c r="G212" s="188"/>
    </row>
    <row r="213" spans="1:7">
      <c r="A213" s="768" t="s">
        <v>394</v>
      </c>
      <c r="B213" s="769"/>
      <c r="C213" s="488"/>
      <c r="D213" s="489"/>
      <c r="E213" s="489"/>
      <c r="F213" s="127"/>
      <c r="G213" s="127"/>
    </row>
    <row r="214" spans="1:7">
      <c r="A214" s="490">
        <v>2012</v>
      </c>
      <c r="B214" s="491">
        <v>31440</v>
      </c>
      <c r="C214" s="488"/>
      <c r="D214" s="489"/>
      <c r="E214" s="489"/>
      <c r="F214" s="127"/>
      <c r="G214" s="127"/>
    </row>
    <row r="215" spans="1:7">
      <c r="A215" s="490">
        <v>2013</v>
      </c>
      <c r="B215" s="491">
        <v>31919</v>
      </c>
      <c r="C215" s="488"/>
      <c r="D215" s="489"/>
      <c r="E215" s="489"/>
      <c r="F215" s="127"/>
      <c r="G215" s="127"/>
    </row>
    <row r="216" spans="1:7">
      <c r="A216" s="490">
        <v>2014</v>
      </c>
      <c r="B216" s="491">
        <v>32337</v>
      </c>
      <c r="C216" s="488"/>
      <c r="D216" s="489"/>
      <c r="E216" s="489"/>
      <c r="F216" s="127"/>
      <c r="G216" s="127"/>
    </row>
    <row r="217" spans="1:7">
      <c r="A217" s="490" t="s">
        <v>669</v>
      </c>
      <c r="B217" s="492">
        <v>31541</v>
      </c>
      <c r="C217" s="488"/>
      <c r="D217" s="489"/>
      <c r="E217" s="489"/>
      <c r="F217" s="127"/>
      <c r="G217" s="127"/>
    </row>
    <row r="218" spans="1:7">
      <c r="A218" s="490" t="s">
        <v>670</v>
      </c>
      <c r="B218" s="492">
        <v>22</v>
      </c>
      <c r="C218" s="488"/>
      <c r="D218" s="489"/>
      <c r="E218" s="489"/>
      <c r="F218" s="127"/>
      <c r="G218" s="127"/>
    </row>
    <row r="219" spans="1:7">
      <c r="A219" s="490" t="s">
        <v>671</v>
      </c>
      <c r="B219" s="493">
        <v>31277</v>
      </c>
      <c r="C219" s="488"/>
      <c r="D219" s="489"/>
      <c r="E219" s="489"/>
      <c r="F219" s="127"/>
      <c r="G219" s="127"/>
    </row>
    <row r="220" spans="1:7">
      <c r="A220" s="490" t="s">
        <v>422</v>
      </c>
      <c r="B220" s="494">
        <v>2.461576522250054E-2</v>
      </c>
      <c r="C220" s="488"/>
      <c r="D220" s="489"/>
      <c r="E220" s="489"/>
      <c r="F220" s="127"/>
      <c r="G220" s="127"/>
    </row>
    <row r="221" spans="1:7" ht="15.75" thickBot="1">
      <c r="A221" s="495" t="s">
        <v>554</v>
      </c>
      <c r="B221" s="496">
        <v>7.0289785616153898E-4</v>
      </c>
      <c r="C221" s="489"/>
      <c r="D221" s="489"/>
      <c r="E221" s="489"/>
      <c r="F221" s="127"/>
      <c r="G221" s="127"/>
    </row>
    <row r="222" spans="1:7" ht="15.75" thickBot="1">
      <c r="A222" s="497" t="s">
        <v>590</v>
      </c>
      <c r="B222" s="498"/>
      <c r="C222" s="489"/>
      <c r="D222" s="489"/>
      <c r="E222" s="489"/>
      <c r="F222" s="127"/>
      <c r="G222" s="127"/>
    </row>
    <row r="223" spans="1:7" ht="15.75" thickBot="1">
      <c r="A223" s="499" t="s">
        <v>394</v>
      </c>
      <c r="B223" s="500" t="s">
        <v>462</v>
      </c>
      <c r="C223" s="500" t="s">
        <v>463</v>
      </c>
      <c r="D223" s="501" t="s">
        <v>447</v>
      </c>
      <c r="E223" s="502" t="s">
        <v>443</v>
      </c>
      <c r="F223" s="127"/>
      <c r="G223" s="127"/>
    </row>
    <row r="224" spans="1:7">
      <c r="A224" s="503" t="s">
        <v>7</v>
      </c>
      <c r="B224" s="504">
        <v>0</v>
      </c>
      <c r="C224" s="505">
        <v>31277</v>
      </c>
      <c r="D224" s="506">
        <v>0</v>
      </c>
      <c r="E224" s="507">
        <v>1</v>
      </c>
      <c r="F224" s="127"/>
      <c r="G224" s="127"/>
    </row>
    <row r="225" spans="1:7">
      <c r="A225" s="508" t="s">
        <v>8</v>
      </c>
      <c r="B225" s="504">
        <v>0</v>
      </c>
      <c r="C225" s="509">
        <v>31277</v>
      </c>
      <c r="D225" s="506">
        <v>0</v>
      </c>
      <c r="E225" s="507">
        <v>1</v>
      </c>
      <c r="F225" s="127"/>
      <c r="G225" s="127"/>
    </row>
    <row r="226" spans="1:7">
      <c r="A226" s="508" t="s">
        <v>9</v>
      </c>
      <c r="B226" s="504">
        <v>0</v>
      </c>
      <c r="C226" s="509">
        <v>31277</v>
      </c>
      <c r="D226" s="506">
        <v>0</v>
      </c>
      <c r="E226" s="507">
        <v>1</v>
      </c>
      <c r="F226" s="127"/>
      <c r="G226" s="127"/>
    </row>
    <row r="227" spans="1:7">
      <c r="A227" s="508" t="s">
        <v>10</v>
      </c>
      <c r="B227" s="504">
        <v>10062</v>
      </c>
      <c r="C227" s="509">
        <v>21215</v>
      </c>
      <c r="D227" s="506">
        <v>0.3217060459762765</v>
      </c>
      <c r="E227" s="507">
        <v>0.6782939540237235</v>
      </c>
      <c r="F227" s="127"/>
      <c r="G227" s="127"/>
    </row>
    <row r="228" spans="1:7">
      <c r="A228" s="508" t="s">
        <v>11</v>
      </c>
      <c r="B228" s="510">
        <v>0</v>
      </c>
      <c r="C228" s="511">
        <v>11207</v>
      </c>
      <c r="D228" s="506">
        <v>0</v>
      </c>
      <c r="E228" s="507">
        <v>1</v>
      </c>
      <c r="F228" s="127"/>
      <c r="G228" s="127"/>
    </row>
    <row r="229" spans="1:7">
      <c r="A229" s="508" t="s">
        <v>12</v>
      </c>
      <c r="B229" s="504">
        <v>0</v>
      </c>
      <c r="C229" s="509">
        <v>31277</v>
      </c>
      <c r="D229" s="506">
        <v>0</v>
      </c>
      <c r="E229" s="507">
        <v>1</v>
      </c>
      <c r="F229" s="127"/>
      <c r="G229" s="127"/>
    </row>
    <row r="230" spans="1:7">
      <c r="A230" s="508" t="s">
        <v>13</v>
      </c>
      <c r="B230" s="504">
        <v>0</v>
      </c>
      <c r="C230" s="509">
        <v>31277</v>
      </c>
      <c r="D230" s="506">
        <v>0</v>
      </c>
      <c r="E230" s="507">
        <v>1</v>
      </c>
      <c r="F230" s="127"/>
      <c r="G230" s="127"/>
    </row>
    <row r="231" spans="1:7">
      <c r="A231" s="508" t="s">
        <v>430</v>
      </c>
      <c r="B231" s="504">
        <v>4</v>
      </c>
      <c r="C231" s="509">
        <v>31273</v>
      </c>
      <c r="D231" s="506">
        <v>1.2788950346900277E-4</v>
      </c>
      <c r="E231" s="507">
        <v>0.99987211049653102</v>
      </c>
      <c r="F231" s="127"/>
      <c r="G231" s="127"/>
    </row>
    <row r="232" spans="1:7">
      <c r="A232" s="508" t="s">
        <v>15</v>
      </c>
      <c r="B232" s="504">
        <v>0</v>
      </c>
      <c r="C232" s="509">
        <v>31277</v>
      </c>
      <c r="D232" s="506">
        <v>0</v>
      </c>
      <c r="E232" s="507">
        <v>1</v>
      </c>
      <c r="F232" s="127"/>
      <c r="G232" s="127"/>
    </row>
    <row r="233" spans="1:7">
      <c r="A233" s="508" t="s">
        <v>16</v>
      </c>
      <c r="B233" s="504">
        <v>921</v>
      </c>
      <c r="C233" s="509">
        <v>30356</v>
      </c>
      <c r="D233" s="506">
        <v>2.944655817373789E-2</v>
      </c>
      <c r="E233" s="507">
        <v>0.97055344182626213</v>
      </c>
      <c r="F233" s="127"/>
      <c r="G233" s="127"/>
    </row>
    <row r="234" spans="1:7">
      <c r="A234" s="508" t="s">
        <v>17</v>
      </c>
      <c r="B234" s="504">
        <v>3635</v>
      </c>
      <c r="C234" s="509">
        <v>27642</v>
      </c>
      <c r="D234" s="506">
        <v>0.11621958627745628</v>
      </c>
      <c r="E234" s="507">
        <v>0.88378041372254368</v>
      </c>
      <c r="F234" s="127"/>
      <c r="G234" s="127"/>
    </row>
    <row r="235" spans="1:7">
      <c r="A235" s="508" t="s">
        <v>18</v>
      </c>
      <c r="B235" s="504">
        <v>99</v>
      </c>
      <c r="C235" s="509">
        <v>31178</v>
      </c>
      <c r="D235" s="506">
        <v>3.1652652108578191E-3</v>
      </c>
      <c r="E235" s="507">
        <v>0.9968347347891422</v>
      </c>
      <c r="F235" s="127"/>
      <c r="G235" s="127"/>
    </row>
    <row r="236" spans="1:7">
      <c r="A236" s="508" t="s">
        <v>19</v>
      </c>
      <c r="B236" s="504">
        <v>39</v>
      </c>
      <c r="C236" s="509">
        <v>31238</v>
      </c>
      <c r="D236" s="506">
        <v>1.2469226588227771E-3</v>
      </c>
      <c r="E236" s="507">
        <v>0.99875307734117724</v>
      </c>
      <c r="F236" s="127"/>
      <c r="G236" s="127"/>
    </row>
    <row r="237" spans="1:7" ht="15.75" thickBot="1">
      <c r="A237" s="512" t="s">
        <v>529</v>
      </c>
      <c r="B237" s="513">
        <v>2113</v>
      </c>
      <c r="C237" s="514">
        <v>29164</v>
      </c>
      <c r="D237" s="515">
        <v>6.7557630207500718E-2</v>
      </c>
      <c r="E237" s="516">
        <v>0.93244236979249928</v>
      </c>
      <c r="F237" s="127"/>
      <c r="G237" s="127"/>
    </row>
    <row r="238" spans="1:7" ht="15.75" customHeight="1" thickBot="1">
      <c r="A238" s="486" t="s">
        <v>396</v>
      </c>
      <c r="B238" s="489"/>
      <c r="C238" s="489"/>
      <c r="D238" s="489"/>
      <c r="E238" s="489"/>
      <c r="F238" s="127"/>
      <c r="G238" s="127"/>
    </row>
    <row r="239" spans="1:7" ht="15.75" customHeight="1" thickBot="1">
      <c r="A239" s="517" t="s">
        <v>424</v>
      </c>
      <c r="B239" s="500" t="s">
        <v>462</v>
      </c>
      <c r="C239" s="500" t="s">
        <v>464</v>
      </c>
      <c r="D239" s="518" t="s">
        <v>447</v>
      </c>
      <c r="E239" s="500" t="s">
        <v>442</v>
      </c>
      <c r="F239" s="127"/>
      <c r="G239" s="127"/>
    </row>
    <row r="240" spans="1:7" ht="15.75" customHeight="1">
      <c r="A240" s="508" t="s">
        <v>657</v>
      </c>
      <c r="B240" s="536">
        <v>781</v>
      </c>
      <c r="C240" s="536">
        <v>820</v>
      </c>
      <c r="D240" s="537">
        <v>0.48782011242973145</v>
      </c>
      <c r="E240" s="537">
        <v>0.51217988757026855</v>
      </c>
      <c r="F240" s="127"/>
      <c r="G240" s="127"/>
    </row>
    <row r="241" spans="1:7" ht="15.75" customHeight="1">
      <c r="A241" s="508" t="s">
        <v>658</v>
      </c>
      <c r="B241" s="538">
        <v>833</v>
      </c>
      <c r="C241" s="538">
        <v>773</v>
      </c>
      <c r="D241" s="537">
        <v>0.51867995018679947</v>
      </c>
      <c r="E241" s="537">
        <v>0.48132004981320048</v>
      </c>
      <c r="F241" s="127"/>
      <c r="G241" s="127"/>
    </row>
    <row r="242" spans="1:7" ht="15.75" customHeight="1">
      <c r="A242" s="508" t="s">
        <v>659</v>
      </c>
      <c r="B242" s="538">
        <v>2</v>
      </c>
      <c r="C242" s="538">
        <v>1599</v>
      </c>
      <c r="D242" s="537">
        <v>1.2492192379762648E-3</v>
      </c>
      <c r="E242" s="537">
        <v>0.99875078076202373</v>
      </c>
      <c r="F242" s="127"/>
      <c r="G242" s="127"/>
    </row>
    <row r="243" spans="1:7" ht="30" thickBot="1">
      <c r="A243" s="512" t="s">
        <v>660</v>
      </c>
      <c r="B243" s="539">
        <v>1</v>
      </c>
      <c r="C243" s="539">
        <v>1605</v>
      </c>
      <c r="D243" s="537">
        <v>6.2266500622665006E-4</v>
      </c>
      <c r="E243" s="537">
        <v>0.99937733499377335</v>
      </c>
      <c r="F243" s="127"/>
      <c r="G243" s="127"/>
    </row>
    <row r="244" spans="1:7" ht="15.75" customHeight="1" thickBot="1">
      <c r="A244" s="517" t="s">
        <v>423</v>
      </c>
      <c r="B244" s="524" t="s">
        <v>462</v>
      </c>
      <c r="C244" s="524" t="s">
        <v>464</v>
      </c>
      <c r="D244" s="518" t="s">
        <v>447</v>
      </c>
      <c r="E244" s="500" t="s">
        <v>442</v>
      </c>
      <c r="F244" s="127"/>
      <c r="G244" s="127"/>
    </row>
    <row r="245" spans="1:7" ht="15.75" customHeight="1">
      <c r="A245" s="508" t="s">
        <v>661</v>
      </c>
      <c r="B245" s="536">
        <v>150</v>
      </c>
      <c r="C245" s="536">
        <v>124</v>
      </c>
      <c r="D245" s="537">
        <v>0.54744525547445255</v>
      </c>
      <c r="E245" s="537">
        <v>0.45255474452554745</v>
      </c>
      <c r="F245" s="127"/>
      <c r="G245" s="127"/>
    </row>
    <row r="246" spans="1:7" ht="15.75" customHeight="1">
      <c r="A246" s="508" t="s">
        <v>662</v>
      </c>
      <c r="B246" s="538">
        <v>135</v>
      </c>
      <c r="C246" s="538">
        <v>161</v>
      </c>
      <c r="D246" s="537">
        <v>0.45608108108108109</v>
      </c>
      <c r="E246" s="537">
        <v>0.54391891891891897</v>
      </c>
      <c r="F246" s="127"/>
      <c r="G246" s="127"/>
    </row>
    <row r="247" spans="1:7" ht="15.75" customHeight="1">
      <c r="A247" s="508" t="s">
        <v>663</v>
      </c>
      <c r="B247" s="540">
        <v>0</v>
      </c>
      <c r="C247" s="538">
        <v>274</v>
      </c>
      <c r="D247" s="537">
        <v>0</v>
      </c>
      <c r="E247" s="537">
        <v>1</v>
      </c>
      <c r="F247" s="127"/>
      <c r="G247" s="127"/>
    </row>
    <row r="248" spans="1:7" ht="28.5" customHeight="1" thickBot="1">
      <c r="A248" s="512" t="s">
        <v>664</v>
      </c>
      <c r="B248" s="539">
        <v>1</v>
      </c>
      <c r="C248" s="539">
        <v>295</v>
      </c>
      <c r="D248" s="537">
        <v>3.3783783783783786E-3</v>
      </c>
      <c r="E248" s="537">
        <v>0.9966216216216216</v>
      </c>
      <c r="F248" s="127"/>
      <c r="G248" s="127"/>
    </row>
    <row r="249" spans="1:7" ht="15.75" customHeight="1" thickBot="1">
      <c r="A249" s="517" t="s">
        <v>425</v>
      </c>
      <c r="B249" s="524" t="s">
        <v>462</v>
      </c>
      <c r="C249" s="524" t="s">
        <v>464</v>
      </c>
      <c r="D249" s="518" t="s">
        <v>447</v>
      </c>
      <c r="E249" s="500" t="s">
        <v>442</v>
      </c>
      <c r="F249" s="127"/>
      <c r="G249" s="127"/>
    </row>
    <row r="250" spans="1:7" ht="15.75" customHeight="1">
      <c r="A250" s="508" t="s">
        <v>665</v>
      </c>
      <c r="B250" s="536">
        <v>637</v>
      </c>
      <c r="C250" s="536">
        <v>240</v>
      </c>
      <c r="D250" s="537">
        <v>0.72633979475484611</v>
      </c>
      <c r="E250" s="537">
        <v>0.27366020524515394</v>
      </c>
      <c r="F250" s="127"/>
      <c r="G250" s="127"/>
    </row>
    <row r="251" spans="1:7" ht="15.75" customHeight="1">
      <c r="A251" s="508" t="s">
        <v>666</v>
      </c>
      <c r="B251" s="538">
        <v>640</v>
      </c>
      <c r="C251" s="538">
        <v>270</v>
      </c>
      <c r="D251" s="537">
        <v>0.70329670329670335</v>
      </c>
      <c r="E251" s="537">
        <v>0.2967032967032967</v>
      </c>
      <c r="F251" s="127"/>
      <c r="G251" s="127"/>
    </row>
    <row r="252" spans="1:7" ht="15.75" customHeight="1">
      <c r="A252" s="508" t="s">
        <v>667</v>
      </c>
      <c r="B252" s="538">
        <v>3</v>
      </c>
      <c r="C252" s="538">
        <v>874</v>
      </c>
      <c r="D252" s="537">
        <v>3.4207525655644243E-3</v>
      </c>
      <c r="E252" s="537">
        <v>0.9965792474344356</v>
      </c>
      <c r="F252" s="127"/>
      <c r="G252" s="127"/>
    </row>
    <row r="253" spans="1:7" ht="15.75" customHeight="1" thickBot="1">
      <c r="A253" s="512" t="s">
        <v>668</v>
      </c>
      <c r="B253" s="539">
        <v>1</v>
      </c>
      <c r="C253" s="539">
        <v>909</v>
      </c>
      <c r="D253" s="537">
        <v>1.0989010989010989E-3</v>
      </c>
      <c r="E253" s="537">
        <v>0.99890109890109891</v>
      </c>
      <c r="F253" s="127"/>
      <c r="G253" s="127"/>
    </row>
    <row r="254" spans="1:7" ht="15.75" customHeight="1">
      <c r="A254" s="486"/>
      <c r="B254" s="526"/>
      <c r="C254" s="489"/>
      <c r="D254" s="489"/>
      <c r="E254" s="489"/>
      <c r="F254" s="127"/>
      <c r="G254" s="127"/>
    </row>
    <row r="255" spans="1:7" ht="15.75" thickBot="1">
      <c r="A255" s="497" t="s">
        <v>395</v>
      </c>
      <c r="B255" s="498"/>
      <c r="C255" s="489"/>
      <c r="D255" s="489"/>
      <c r="E255" s="489"/>
      <c r="F255" s="127"/>
      <c r="G255" s="127"/>
    </row>
    <row r="256" spans="1:7" s="190" customFormat="1" ht="15.75" thickBot="1">
      <c r="A256" s="527" t="s">
        <v>394</v>
      </c>
      <c r="B256" s="500" t="s">
        <v>462</v>
      </c>
      <c r="C256" s="500" t="s">
        <v>464</v>
      </c>
      <c r="D256" s="500" t="s">
        <v>541</v>
      </c>
      <c r="E256" s="500" t="s">
        <v>447</v>
      </c>
      <c r="F256" s="192" t="s">
        <v>442</v>
      </c>
      <c r="G256" s="192" t="s">
        <v>540</v>
      </c>
    </row>
    <row r="257" spans="1:10">
      <c r="A257" s="503" t="s">
        <v>263</v>
      </c>
      <c r="B257" s="536">
        <v>77</v>
      </c>
      <c r="C257" s="536">
        <v>21839</v>
      </c>
      <c r="D257" s="536">
        <v>9361</v>
      </c>
      <c r="E257" s="537">
        <v>2.4618729417783037E-3</v>
      </c>
      <c r="F257" s="191">
        <v>0.69824471656488796</v>
      </c>
      <c r="G257" s="191">
        <v>0.29929341049333374</v>
      </c>
    </row>
    <row r="258" spans="1:10" s="176" customFormat="1" ht="15" customHeight="1">
      <c r="A258" s="508" t="s">
        <v>530</v>
      </c>
      <c r="B258" s="538">
        <v>19</v>
      </c>
      <c r="C258" s="538">
        <v>8526</v>
      </c>
      <c r="D258" s="538">
        <v>1273</v>
      </c>
      <c r="E258" s="537">
        <v>1.9352210226115298E-3</v>
      </c>
      <c r="F258" s="191">
        <v>0.86840497046241594</v>
      </c>
      <c r="G258" s="191">
        <v>0.1296598085149725</v>
      </c>
      <c r="J258"/>
    </row>
    <row r="259" spans="1:10" ht="15.75" thickBot="1">
      <c r="A259" s="497"/>
      <c r="B259" s="528"/>
      <c r="C259" s="529"/>
      <c r="D259" s="529"/>
      <c r="E259" s="530"/>
      <c r="F259" s="229"/>
      <c r="G259" s="229"/>
    </row>
    <row r="260" spans="1:10" s="190" customFormat="1" ht="15.75" thickBot="1">
      <c r="A260" s="527" t="s">
        <v>490</v>
      </c>
      <c r="B260" s="500" t="s">
        <v>491</v>
      </c>
      <c r="C260" s="500" t="s">
        <v>487</v>
      </c>
      <c r="D260" s="500" t="s">
        <v>492</v>
      </c>
      <c r="E260" s="489"/>
      <c r="F260" s="127"/>
      <c r="G260" s="127"/>
    </row>
    <row r="261" spans="1:10" ht="15.75" customHeight="1" thickBot="1">
      <c r="A261" s="216" t="s">
        <v>398</v>
      </c>
      <c r="B261" s="246">
        <v>13152</v>
      </c>
      <c r="C261" s="247">
        <v>31277</v>
      </c>
      <c r="D261" s="187">
        <v>0.42050068740608115</v>
      </c>
      <c r="E261" s="489"/>
      <c r="F261" s="127"/>
      <c r="G261" s="127"/>
    </row>
    <row r="262" spans="1:10" ht="15.75" customHeight="1">
      <c r="A262" s="218" t="s">
        <v>400</v>
      </c>
      <c r="B262" s="248">
        <v>153</v>
      </c>
      <c r="C262" s="249">
        <v>310</v>
      </c>
      <c r="D262" s="219">
        <v>0.49354838709677418</v>
      </c>
      <c r="E262" s="489"/>
      <c r="F262" s="127"/>
      <c r="G262" s="127"/>
    </row>
    <row r="263" spans="1:10" ht="15.75" customHeight="1">
      <c r="A263" s="207" t="s">
        <v>401</v>
      </c>
      <c r="B263" s="250">
        <v>4448</v>
      </c>
      <c r="C263" s="249">
        <v>7346</v>
      </c>
      <c r="D263" s="220">
        <v>0.60549959161448408</v>
      </c>
      <c r="E263" s="489"/>
      <c r="F263" s="127"/>
      <c r="G263" s="127"/>
    </row>
    <row r="264" spans="1:10" ht="15.75" customHeight="1">
      <c r="A264" s="207" t="s">
        <v>402</v>
      </c>
      <c r="B264" s="250">
        <v>7017</v>
      </c>
      <c r="C264" s="249">
        <v>17103</v>
      </c>
      <c r="D264" s="220">
        <v>0.41027889843887039</v>
      </c>
      <c r="E264" s="489"/>
      <c r="F264" s="127"/>
      <c r="G264" s="127"/>
    </row>
    <row r="265" spans="1:10" ht="15.75" customHeight="1">
      <c r="A265" s="207" t="s">
        <v>403</v>
      </c>
      <c r="B265" s="250">
        <v>1534</v>
      </c>
      <c r="C265" s="249">
        <v>6518</v>
      </c>
      <c r="D265" s="220">
        <v>0.2353482663393679</v>
      </c>
      <c r="E265" s="489"/>
      <c r="F265" s="127"/>
      <c r="G265" s="127"/>
    </row>
    <row r="266" spans="1:10" ht="15.75" customHeight="1">
      <c r="A266" s="208" t="s">
        <v>6</v>
      </c>
      <c r="B266" s="250">
        <v>91</v>
      </c>
      <c r="C266" s="249">
        <v>2371</v>
      </c>
      <c r="D266" s="220">
        <v>3.8380430198228593E-2</v>
      </c>
      <c r="E266" s="489"/>
      <c r="F266" s="127"/>
      <c r="G266" s="127"/>
    </row>
    <row r="267" spans="1:10" ht="15.75" customHeight="1">
      <c r="A267" s="207" t="s">
        <v>404</v>
      </c>
      <c r="B267" s="250">
        <v>566</v>
      </c>
      <c r="C267" s="249">
        <v>1280</v>
      </c>
      <c r="D267" s="220">
        <v>0.44218750000000001</v>
      </c>
      <c r="E267" s="489"/>
      <c r="F267" s="127"/>
      <c r="G267" s="127"/>
    </row>
    <row r="268" spans="1:10" ht="15.75" customHeight="1">
      <c r="A268" s="207" t="s">
        <v>591</v>
      </c>
      <c r="B268" s="250">
        <v>2551</v>
      </c>
      <c r="C268" s="249">
        <v>3928</v>
      </c>
      <c r="D268" s="220">
        <v>0.64943991853360494</v>
      </c>
      <c r="E268" s="489"/>
      <c r="F268" s="127"/>
      <c r="G268" s="127"/>
    </row>
    <row r="269" spans="1:10" ht="15.75" customHeight="1">
      <c r="A269" s="207" t="s">
        <v>406</v>
      </c>
      <c r="B269" s="250">
        <v>235</v>
      </c>
      <c r="C269" s="249">
        <v>1526</v>
      </c>
      <c r="D269" s="220">
        <v>0.15399737876802097</v>
      </c>
      <c r="E269" s="489"/>
      <c r="F269" s="127"/>
      <c r="G269" s="127"/>
    </row>
    <row r="270" spans="1:10" ht="15.75" customHeight="1">
      <c r="A270" s="207" t="s">
        <v>407</v>
      </c>
      <c r="B270" s="250">
        <v>216</v>
      </c>
      <c r="C270" s="249">
        <v>1620</v>
      </c>
      <c r="D270" s="220">
        <v>0.13333333333333333</v>
      </c>
      <c r="E270" s="489"/>
      <c r="F270" s="127"/>
      <c r="G270" s="127"/>
    </row>
    <row r="271" spans="1:10" ht="15.75" customHeight="1">
      <c r="A271" s="207" t="s">
        <v>639</v>
      </c>
      <c r="B271" s="250">
        <v>651</v>
      </c>
      <c r="C271" s="249">
        <v>4968</v>
      </c>
      <c r="D271" s="220">
        <v>0.13103864734299517</v>
      </c>
      <c r="E271" s="489"/>
      <c r="F271" s="127"/>
      <c r="G271" s="127"/>
    </row>
    <row r="272" spans="1:10" ht="15.75" customHeight="1">
      <c r="A272" s="207" t="s">
        <v>218</v>
      </c>
      <c r="B272" s="250">
        <v>1332</v>
      </c>
      <c r="C272" s="249">
        <v>1358</v>
      </c>
      <c r="D272" s="220">
        <v>0.98085419734904267</v>
      </c>
      <c r="E272" s="489"/>
      <c r="F272" s="127"/>
      <c r="G272" s="127"/>
    </row>
    <row r="273" spans="1:7" ht="15.75" customHeight="1">
      <c r="A273" s="207" t="s">
        <v>29</v>
      </c>
      <c r="B273" s="250">
        <v>3640</v>
      </c>
      <c r="C273" s="249">
        <v>4753</v>
      </c>
      <c r="D273" s="220">
        <v>0.76583210603829166</v>
      </c>
      <c r="E273" s="489"/>
      <c r="F273" s="127"/>
      <c r="G273" s="127"/>
    </row>
    <row r="274" spans="1:7" ht="15.75" customHeight="1">
      <c r="A274" s="207" t="s">
        <v>40</v>
      </c>
      <c r="B274" s="250">
        <v>102</v>
      </c>
      <c r="C274" s="249">
        <v>379</v>
      </c>
      <c r="D274" s="220">
        <v>0.26912928759894461</v>
      </c>
      <c r="E274" s="489"/>
      <c r="F274" s="127"/>
      <c r="G274" s="127"/>
    </row>
    <row r="275" spans="1:7" ht="15.75" customHeight="1">
      <c r="A275" s="207" t="s">
        <v>544</v>
      </c>
      <c r="B275" s="250">
        <v>1101</v>
      </c>
      <c r="C275" s="249">
        <v>1574</v>
      </c>
      <c r="D275" s="220">
        <v>0.69949174078780174</v>
      </c>
      <c r="E275" s="489"/>
      <c r="F275" s="127"/>
      <c r="G275" s="127"/>
    </row>
    <row r="276" spans="1:7" ht="15.75" customHeight="1">
      <c r="A276" s="207" t="s">
        <v>32</v>
      </c>
      <c r="B276" s="250">
        <v>482</v>
      </c>
      <c r="C276" s="249">
        <v>3052</v>
      </c>
      <c r="D276" s="220">
        <v>0.15792922673656618</v>
      </c>
      <c r="E276" s="489"/>
      <c r="F276" s="127"/>
      <c r="G276" s="127"/>
    </row>
    <row r="277" spans="1:7" ht="15.75" customHeight="1">
      <c r="A277" s="207" t="s">
        <v>409</v>
      </c>
      <c r="B277" s="250">
        <v>510</v>
      </c>
      <c r="C277" s="249">
        <v>924</v>
      </c>
      <c r="D277" s="220">
        <v>0.55194805194805197</v>
      </c>
      <c r="E277" s="489"/>
      <c r="F277" s="127"/>
      <c r="G277" s="127"/>
    </row>
    <row r="278" spans="1:7" ht="15.75" customHeight="1">
      <c r="A278" s="207" t="s">
        <v>220</v>
      </c>
      <c r="B278" s="250">
        <v>636</v>
      </c>
      <c r="C278" s="249">
        <v>822</v>
      </c>
      <c r="D278" s="220">
        <v>0.77372262773722633</v>
      </c>
      <c r="E278" s="489"/>
      <c r="F278" s="127"/>
      <c r="G278" s="127"/>
    </row>
    <row r="279" spans="1:7" ht="15.75" customHeight="1">
      <c r="A279" s="207" t="s">
        <v>551</v>
      </c>
      <c r="B279" s="250">
        <v>227</v>
      </c>
      <c r="C279" s="249">
        <v>412</v>
      </c>
      <c r="D279" s="220">
        <v>0.55097087378640774</v>
      </c>
      <c r="E279" s="489"/>
      <c r="F279" s="127"/>
      <c r="G279" s="127"/>
    </row>
    <row r="280" spans="1:7" ht="15.75" customHeight="1">
      <c r="A280" s="207" t="s">
        <v>593</v>
      </c>
      <c r="B280" s="250">
        <v>233</v>
      </c>
      <c r="C280" s="249">
        <v>300</v>
      </c>
      <c r="D280" s="220">
        <v>0.77666666666666662</v>
      </c>
      <c r="E280" s="489"/>
      <c r="F280" s="127"/>
      <c r="G280" s="127"/>
    </row>
    <row r="281" spans="1:7" ht="15.75" customHeight="1">
      <c r="A281" s="207" t="s">
        <v>459</v>
      </c>
      <c r="B281" s="250">
        <v>59</v>
      </c>
      <c r="C281" s="249">
        <v>865</v>
      </c>
      <c r="D281" s="220">
        <v>6.8208092485549127E-2</v>
      </c>
      <c r="E281" s="489"/>
      <c r="F281" s="127"/>
      <c r="G281" s="127"/>
    </row>
    <row r="282" spans="1:7" ht="15.75" customHeight="1">
      <c r="A282" s="207" t="s">
        <v>460</v>
      </c>
      <c r="B282" s="250">
        <v>520</v>
      </c>
      <c r="C282" s="249">
        <v>1145</v>
      </c>
      <c r="D282" s="220">
        <v>0.45414847161572053</v>
      </c>
      <c r="E282" s="489"/>
      <c r="F282" s="127"/>
      <c r="G282" s="127"/>
    </row>
    <row r="283" spans="1:7" ht="15.75" customHeight="1">
      <c r="A283" s="4" t="s">
        <v>414</v>
      </c>
      <c r="B283" s="250">
        <v>439</v>
      </c>
      <c r="C283" s="249">
        <v>466</v>
      </c>
      <c r="D283" s="220">
        <v>0.94206008583690992</v>
      </c>
      <c r="E283" s="489"/>
      <c r="F283" s="127"/>
      <c r="G283" s="127"/>
    </row>
    <row r="284" spans="1:7" ht="15.75" customHeight="1">
      <c r="A284" s="4" t="s">
        <v>415</v>
      </c>
      <c r="B284" s="250">
        <v>2168</v>
      </c>
      <c r="C284" s="249">
        <v>2542</v>
      </c>
      <c r="D284" s="220">
        <v>0.85287175452399688</v>
      </c>
      <c r="E284" s="489"/>
      <c r="F284" s="127"/>
      <c r="G284" s="127"/>
    </row>
    <row r="285" spans="1:7" ht="15.75" customHeight="1">
      <c r="A285" s="207" t="s">
        <v>545</v>
      </c>
      <c r="B285" s="250">
        <v>3800</v>
      </c>
      <c r="C285" s="249">
        <v>6236</v>
      </c>
      <c r="D285" s="220">
        <v>0.60936497754971131</v>
      </c>
      <c r="E285" s="489"/>
      <c r="F285" s="127"/>
      <c r="G285" s="127"/>
    </row>
    <row r="286" spans="1:7" ht="15.75" customHeight="1" thickBot="1">
      <c r="A286" s="217" t="s">
        <v>427</v>
      </c>
      <c r="B286" s="251">
        <v>10691</v>
      </c>
      <c r="C286" s="249">
        <v>11948</v>
      </c>
      <c r="D286" s="221">
        <f>B286/C286</f>
        <v>0.89479410780046875</v>
      </c>
      <c r="E286" s="489"/>
      <c r="F286" s="127"/>
      <c r="G286" s="127"/>
    </row>
    <row r="287" spans="1:7" ht="15.75" customHeight="1" thickBot="1">
      <c r="A287" s="486"/>
      <c r="B287" s="526"/>
      <c r="C287" s="489"/>
      <c r="D287" s="489"/>
      <c r="E287" s="489"/>
      <c r="F287" s="127"/>
      <c r="G287" s="127"/>
    </row>
    <row r="288" spans="1:7" ht="15.75" customHeight="1" thickBot="1">
      <c r="A288" s="531" t="s">
        <v>547</v>
      </c>
      <c r="B288" s="518" t="s">
        <v>548</v>
      </c>
      <c r="C288" s="500" t="s">
        <v>487</v>
      </c>
      <c r="D288" s="502" t="s">
        <v>549</v>
      </c>
      <c r="E288" s="489"/>
      <c r="F288" s="127"/>
      <c r="G288" s="127"/>
    </row>
    <row r="289" spans="1:7" ht="15.75" customHeight="1" thickBot="1">
      <c r="A289" s="211" t="s">
        <v>398</v>
      </c>
      <c r="B289" s="246">
        <v>6279</v>
      </c>
      <c r="C289" s="247">
        <v>31277</v>
      </c>
      <c r="D289" s="187">
        <v>0.20075454807046711</v>
      </c>
      <c r="E289" s="489"/>
      <c r="F289" s="127"/>
      <c r="G289" s="127"/>
    </row>
    <row r="290" spans="1:7" ht="15.75" customHeight="1">
      <c r="A290" s="215" t="s">
        <v>400</v>
      </c>
      <c r="B290" s="248">
        <v>31</v>
      </c>
      <c r="C290" s="249">
        <v>310</v>
      </c>
      <c r="D290" s="219">
        <v>0.1</v>
      </c>
      <c r="E290" s="489"/>
      <c r="F290" s="127"/>
      <c r="G290" s="127"/>
    </row>
    <row r="291" spans="1:7" ht="15.75" customHeight="1">
      <c r="A291" s="212" t="s">
        <v>401</v>
      </c>
      <c r="B291" s="250">
        <v>1765</v>
      </c>
      <c r="C291" s="249">
        <v>7346</v>
      </c>
      <c r="D291" s="220">
        <v>0.24026681187040566</v>
      </c>
      <c r="E291" s="489"/>
      <c r="F291" s="127"/>
      <c r="G291" s="127"/>
    </row>
    <row r="292" spans="1:7" ht="15.75" customHeight="1">
      <c r="A292" s="212" t="s">
        <v>402</v>
      </c>
      <c r="B292" s="250">
        <v>3788</v>
      </c>
      <c r="C292" s="249">
        <v>17103</v>
      </c>
      <c r="D292" s="220">
        <v>0.22148161141320236</v>
      </c>
      <c r="E292" s="489"/>
      <c r="F292" s="127"/>
      <c r="G292" s="127"/>
    </row>
    <row r="293" spans="1:7" ht="15.75" customHeight="1">
      <c r="A293" s="212" t="s">
        <v>403</v>
      </c>
      <c r="B293" s="250">
        <v>695</v>
      </c>
      <c r="C293" s="249">
        <v>6518</v>
      </c>
      <c r="D293" s="220">
        <v>0.10662779993863149</v>
      </c>
      <c r="E293" s="489"/>
      <c r="F293" s="127"/>
      <c r="G293" s="127"/>
    </row>
    <row r="294" spans="1:7" ht="15.75" customHeight="1">
      <c r="A294" s="213" t="s">
        <v>6</v>
      </c>
      <c r="B294" s="250">
        <v>194</v>
      </c>
      <c r="C294" s="249">
        <v>2371</v>
      </c>
      <c r="D294" s="220">
        <v>8.1822016026992836E-2</v>
      </c>
      <c r="E294" s="489"/>
      <c r="F294" s="127"/>
      <c r="G294" s="127"/>
    </row>
    <row r="295" spans="1:7" ht="15.75" customHeight="1">
      <c r="A295" s="212" t="s">
        <v>404</v>
      </c>
      <c r="B295" s="250">
        <v>623</v>
      </c>
      <c r="C295" s="249">
        <v>1280</v>
      </c>
      <c r="D295" s="220">
        <v>0.48671874999999998</v>
      </c>
      <c r="E295" s="489"/>
      <c r="F295" s="127"/>
      <c r="G295" s="127"/>
    </row>
    <row r="296" spans="1:7" ht="15.75" customHeight="1">
      <c r="A296" s="212" t="s">
        <v>591</v>
      </c>
      <c r="B296" s="250">
        <v>457</v>
      </c>
      <c r="C296" s="249">
        <v>3928</v>
      </c>
      <c r="D296" s="220">
        <v>0.11634419551934827</v>
      </c>
      <c r="E296" s="489"/>
      <c r="F296" s="127"/>
      <c r="G296" s="127"/>
    </row>
    <row r="297" spans="1:7" ht="15.75" customHeight="1">
      <c r="A297" s="212" t="s">
        <v>406</v>
      </c>
      <c r="B297" s="250">
        <v>247</v>
      </c>
      <c r="C297" s="249">
        <v>1526</v>
      </c>
      <c r="D297" s="220">
        <v>0.16186107470511141</v>
      </c>
      <c r="E297" s="489"/>
      <c r="F297" s="127"/>
      <c r="G297" s="127"/>
    </row>
    <row r="298" spans="1:7" ht="15.75" customHeight="1">
      <c r="A298" s="212" t="s">
        <v>407</v>
      </c>
      <c r="B298" s="250">
        <v>38</v>
      </c>
      <c r="C298" s="249">
        <v>1620</v>
      </c>
      <c r="D298" s="220">
        <v>2.3456790123456792E-2</v>
      </c>
      <c r="E298" s="489"/>
      <c r="F298" s="127"/>
      <c r="G298" s="127"/>
    </row>
    <row r="299" spans="1:7" ht="15.75" customHeight="1">
      <c r="A299" s="212" t="s">
        <v>639</v>
      </c>
      <c r="B299" s="250">
        <v>1497</v>
      </c>
      <c r="C299" s="249">
        <v>4968</v>
      </c>
      <c r="D299" s="220">
        <v>0.30132850241545894</v>
      </c>
      <c r="E299" s="489"/>
      <c r="F299" s="127"/>
      <c r="G299" s="127"/>
    </row>
    <row r="300" spans="1:7" ht="15.75" customHeight="1">
      <c r="A300" s="212" t="s">
        <v>218</v>
      </c>
      <c r="B300" s="250">
        <v>6</v>
      </c>
      <c r="C300" s="249">
        <v>1358</v>
      </c>
      <c r="D300" s="220">
        <v>4.418262150220913E-3</v>
      </c>
      <c r="E300" s="489"/>
      <c r="F300" s="127"/>
      <c r="G300" s="127"/>
    </row>
    <row r="301" spans="1:7" ht="15.75" customHeight="1">
      <c r="A301" s="212" t="s">
        <v>29</v>
      </c>
      <c r="B301" s="250">
        <v>1826</v>
      </c>
      <c r="C301" s="249">
        <v>4753</v>
      </c>
      <c r="D301" s="220">
        <v>0.38417841363349464</v>
      </c>
      <c r="E301" s="489"/>
      <c r="F301" s="127"/>
      <c r="G301" s="127"/>
    </row>
    <row r="302" spans="1:7" ht="15.75" customHeight="1">
      <c r="A302" s="207" t="s">
        <v>40</v>
      </c>
      <c r="B302" s="250">
        <v>186</v>
      </c>
      <c r="C302" s="249">
        <v>379</v>
      </c>
      <c r="D302" s="220">
        <v>0.49076517150395776</v>
      </c>
      <c r="E302" s="489"/>
      <c r="F302" s="127"/>
      <c r="G302" s="127"/>
    </row>
    <row r="303" spans="1:7" ht="15.75" customHeight="1">
      <c r="A303" s="207" t="s">
        <v>544</v>
      </c>
      <c r="B303" s="250">
        <v>240</v>
      </c>
      <c r="C303" s="249">
        <v>1574</v>
      </c>
      <c r="D303" s="220">
        <v>0.15247776365946633</v>
      </c>
      <c r="E303" s="489"/>
      <c r="F303" s="127"/>
      <c r="G303" s="127"/>
    </row>
    <row r="304" spans="1:7" ht="15.75" customHeight="1">
      <c r="A304" s="212" t="s">
        <v>32</v>
      </c>
      <c r="B304" s="250">
        <v>328</v>
      </c>
      <c r="C304" s="249">
        <v>3052</v>
      </c>
      <c r="D304" s="220">
        <v>0.10747051114023591</v>
      </c>
      <c r="E304" s="489"/>
      <c r="F304" s="127"/>
      <c r="G304" s="127"/>
    </row>
    <row r="305" spans="1:7" ht="15.75" customHeight="1">
      <c r="A305" s="212" t="s">
        <v>409</v>
      </c>
      <c r="B305" s="250">
        <v>53</v>
      </c>
      <c r="C305" s="249">
        <v>924</v>
      </c>
      <c r="D305" s="220">
        <v>5.735930735930736E-2</v>
      </c>
      <c r="E305" s="489"/>
      <c r="F305" s="127"/>
      <c r="G305" s="127"/>
    </row>
    <row r="306" spans="1:7" ht="15.75" customHeight="1">
      <c r="A306" s="212" t="s">
        <v>220</v>
      </c>
      <c r="B306" s="250">
        <v>121</v>
      </c>
      <c r="C306" s="249">
        <v>822</v>
      </c>
      <c r="D306" s="220">
        <v>0.14720194647201945</v>
      </c>
      <c r="E306" s="489"/>
      <c r="F306" s="127"/>
      <c r="G306" s="127"/>
    </row>
    <row r="307" spans="1:7" ht="15.75" customHeight="1">
      <c r="A307" s="212" t="s">
        <v>551</v>
      </c>
      <c r="B307" s="250">
        <v>174</v>
      </c>
      <c r="C307" s="249">
        <v>412</v>
      </c>
      <c r="D307" s="220">
        <v>0.42233009708737862</v>
      </c>
      <c r="E307" s="489"/>
      <c r="F307" s="127"/>
      <c r="G307" s="127"/>
    </row>
    <row r="308" spans="1:7" ht="15.75" customHeight="1">
      <c r="A308" s="212" t="s">
        <v>593</v>
      </c>
      <c r="B308" s="250">
        <v>75</v>
      </c>
      <c r="C308" s="249">
        <v>300</v>
      </c>
      <c r="D308" s="220">
        <v>0.25</v>
      </c>
      <c r="E308" s="489"/>
      <c r="F308" s="127"/>
      <c r="G308" s="127"/>
    </row>
    <row r="309" spans="1:7" ht="15.75" customHeight="1">
      <c r="A309" s="212" t="s">
        <v>459</v>
      </c>
      <c r="B309" s="250">
        <v>71</v>
      </c>
      <c r="C309" s="249">
        <v>865</v>
      </c>
      <c r="D309" s="220">
        <v>8.208092485549133E-2</v>
      </c>
      <c r="E309" s="489"/>
      <c r="F309" s="127"/>
      <c r="G309" s="127"/>
    </row>
    <row r="310" spans="1:7" ht="15.75" customHeight="1">
      <c r="A310" s="212" t="s">
        <v>460</v>
      </c>
      <c r="B310" s="250">
        <v>143</v>
      </c>
      <c r="C310" s="249">
        <v>1145</v>
      </c>
      <c r="D310" s="220">
        <v>0.12489082969432315</v>
      </c>
      <c r="E310" s="489"/>
      <c r="F310" s="127"/>
      <c r="G310" s="127"/>
    </row>
    <row r="311" spans="1:7" ht="15.75" customHeight="1">
      <c r="A311" s="4" t="s">
        <v>414</v>
      </c>
      <c r="B311" s="250">
        <v>180</v>
      </c>
      <c r="C311" s="249">
        <v>466</v>
      </c>
      <c r="D311" s="220">
        <v>0.38626609442060084</v>
      </c>
      <c r="E311" s="489"/>
      <c r="F311" s="127"/>
      <c r="G311" s="127"/>
    </row>
    <row r="312" spans="1:7" ht="15.75" customHeight="1">
      <c r="A312" s="4" t="s">
        <v>415</v>
      </c>
      <c r="B312" s="450">
        <v>0</v>
      </c>
      <c r="C312" s="249">
        <v>2542</v>
      </c>
      <c r="D312" s="220">
        <v>0</v>
      </c>
      <c r="E312" s="489"/>
      <c r="F312" s="127"/>
      <c r="G312" s="127"/>
    </row>
    <row r="313" spans="1:7" ht="15.75" customHeight="1">
      <c r="A313" s="212" t="s">
        <v>545</v>
      </c>
      <c r="B313" s="250">
        <v>24</v>
      </c>
      <c r="C313" s="249">
        <v>6236</v>
      </c>
      <c r="D313" s="220">
        <v>3.8486209108402822E-3</v>
      </c>
      <c r="E313" s="489"/>
      <c r="F313" s="127"/>
      <c r="G313" s="127"/>
    </row>
    <row r="314" spans="1:7" ht="15.75" customHeight="1" thickBot="1">
      <c r="A314" s="214" t="s">
        <v>427</v>
      </c>
      <c r="B314" s="251">
        <v>62</v>
      </c>
      <c r="C314" s="249">
        <v>11948</v>
      </c>
      <c r="D314" s="221">
        <f>B314/C314</f>
        <v>5.1891529963173757E-3</v>
      </c>
      <c r="E314" s="489"/>
      <c r="F314" s="127"/>
      <c r="G314" s="127"/>
    </row>
    <row r="315" spans="1:7" ht="15.75" customHeight="1" thickBot="1">
      <c r="A315" s="486"/>
      <c r="B315" s="526"/>
      <c r="C315" s="489"/>
      <c r="D315" s="489"/>
      <c r="E315" s="489"/>
      <c r="F315" s="127"/>
      <c r="G315" s="127"/>
    </row>
    <row r="316" spans="1:7" ht="15.75" customHeight="1" thickBot="1">
      <c r="A316" s="531" t="s">
        <v>489</v>
      </c>
      <c r="B316" s="518" t="s">
        <v>494</v>
      </c>
      <c r="C316" s="500" t="s">
        <v>487</v>
      </c>
      <c r="D316" s="502" t="s">
        <v>493</v>
      </c>
      <c r="E316" s="489"/>
      <c r="F316" s="127"/>
      <c r="G316" s="127"/>
    </row>
    <row r="317" spans="1:7" ht="15.75" customHeight="1" thickBot="1">
      <c r="A317" s="211" t="s">
        <v>398</v>
      </c>
      <c r="B317" s="246" t="s">
        <v>672</v>
      </c>
      <c r="C317" s="247">
        <v>31277</v>
      </c>
      <c r="D317" s="187" t="s">
        <v>672</v>
      </c>
      <c r="E317" s="489"/>
      <c r="F317" s="127"/>
      <c r="G317" s="127"/>
    </row>
    <row r="318" spans="1:7" ht="15.75" customHeight="1">
      <c r="A318" s="215" t="s">
        <v>400</v>
      </c>
      <c r="B318" s="248" t="s">
        <v>672</v>
      </c>
      <c r="C318" s="249">
        <v>310</v>
      </c>
      <c r="D318" s="219" t="s">
        <v>672</v>
      </c>
      <c r="E318" s="489"/>
      <c r="F318" s="127"/>
      <c r="G318" s="127"/>
    </row>
    <row r="319" spans="1:7" ht="15.75" customHeight="1">
      <c r="A319" s="212" t="s">
        <v>401</v>
      </c>
      <c r="B319" s="250" t="s">
        <v>672</v>
      </c>
      <c r="C319" s="249">
        <v>7346</v>
      </c>
      <c r="D319" s="220" t="s">
        <v>672</v>
      </c>
      <c r="E319" s="489"/>
      <c r="F319" s="127"/>
      <c r="G319" s="127"/>
    </row>
    <row r="320" spans="1:7" ht="15.75" customHeight="1">
      <c r="A320" s="212" t="s">
        <v>402</v>
      </c>
      <c r="B320" s="250" t="s">
        <v>672</v>
      </c>
      <c r="C320" s="249">
        <v>17103</v>
      </c>
      <c r="D320" s="220" t="s">
        <v>672</v>
      </c>
      <c r="E320" s="489"/>
      <c r="F320" s="127"/>
      <c r="G320" s="127"/>
    </row>
    <row r="321" spans="1:7" ht="15.75" customHeight="1">
      <c r="A321" s="212" t="s">
        <v>403</v>
      </c>
      <c r="B321" s="250" t="s">
        <v>672</v>
      </c>
      <c r="C321" s="249">
        <v>6518</v>
      </c>
      <c r="D321" s="220" t="s">
        <v>672</v>
      </c>
      <c r="E321" s="489"/>
      <c r="F321" s="127"/>
      <c r="G321" s="127"/>
    </row>
    <row r="322" spans="1:7" ht="15.75" customHeight="1">
      <c r="A322" s="213" t="s">
        <v>6</v>
      </c>
      <c r="B322" s="250" t="s">
        <v>672</v>
      </c>
      <c r="C322" s="249">
        <v>2371</v>
      </c>
      <c r="D322" s="220" t="s">
        <v>672</v>
      </c>
      <c r="E322" s="489"/>
      <c r="F322" s="127"/>
      <c r="G322" s="127"/>
    </row>
    <row r="323" spans="1:7" ht="15.75" customHeight="1">
      <c r="A323" s="212" t="s">
        <v>404</v>
      </c>
      <c r="B323" s="250" t="s">
        <v>672</v>
      </c>
      <c r="C323" s="249">
        <v>1280</v>
      </c>
      <c r="D323" s="220" t="s">
        <v>672</v>
      </c>
      <c r="E323" s="489"/>
      <c r="F323" s="127"/>
      <c r="G323" s="127"/>
    </row>
    <row r="324" spans="1:7" ht="15.75" customHeight="1">
      <c r="A324" s="212" t="s">
        <v>591</v>
      </c>
      <c r="B324" s="250" t="s">
        <v>672</v>
      </c>
      <c r="C324" s="249">
        <v>3928</v>
      </c>
      <c r="D324" s="220" t="s">
        <v>672</v>
      </c>
      <c r="E324" s="489"/>
      <c r="F324" s="127"/>
      <c r="G324" s="127"/>
    </row>
    <row r="325" spans="1:7" ht="15.75" customHeight="1">
      <c r="A325" s="212" t="s">
        <v>406</v>
      </c>
      <c r="B325" s="250" t="s">
        <v>672</v>
      </c>
      <c r="C325" s="249">
        <v>1526</v>
      </c>
      <c r="D325" s="220" t="s">
        <v>672</v>
      </c>
      <c r="E325" s="489"/>
      <c r="F325" s="127"/>
      <c r="G325" s="127"/>
    </row>
    <row r="326" spans="1:7" ht="15.75" customHeight="1">
      <c r="A326" s="212" t="s">
        <v>407</v>
      </c>
      <c r="B326" s="250" t="s">
        <v>672</v>
      </c>
      <c r="C326" s="249">
        <v>1620</v>
      </c>
      <c r="D326" s="220" t="s">
        <v>672</v>
      </c>
      <c r="E326" s="489"/>
      <c r="F326" s="127"/>
      <c r="G326" s="127"/>
    </row>
    <row r="327" spans="1:7" ht="15.75" customHeight="1">
      <c r="A327" s="212" t="s">
        <v>639</v>
      </c>
      <c r="B327" s="250" t="s">
        <v>672</v>
      </c>
      <c r="C327" s="249">
        <v>4968</v>
      </c>
      <c r="D327" s="220" t="s">
        <v>672</v>
      </c>
      <c r="E327" s="489"/>
      <c r="F327" s="127"/>
      <c r="G327" s="127"/>
    </row>
    <row r="328" spans="1:7" ht="15.75" customHeight="1">
      <c r="A328" s="212" t="s">
        <v>218</v>
      </c>
      <c r="B328" s="250" t="s">
        <v>672</v>
      </c>
      <c r="C328" s="249">
        <v>1358</v>
      </c>
      <c r="D328" s="220" t="s">
        <v>672</v>
      </c>
      <c r="E328" s="489"/>
      <c r="F328" s="127"/>
      <c r="G328" s="127"/>
    </row>
    <row r="329" spans="1:7" ht="15.75" customHeight="1">
      <c r="A329" s="212" t="s">
        <v>29</v>
      </c>
      <c r="B329" s="250" t="s">
        <v>672</v>
      </c>
      <c r="C329" s="249">
        <v>4753</v>
      </c>
      <c r="D329" s="220" t="s">
        <v>672</v>
      </c>
      <c r="E329" s="489"/>
      <c r="F329" s="127"/>
      <c r="G329" s="127"/>
    </row>
    <row r="330" spans="1:7" ht="15.75" customHeight="1">
      <c r="A330" s="207" t="s">
        <v>40</v>
      </c>
      <c r="B330" s="250" t="s">
        <v>672</v>
      </c>
      <c r="C330" s="249">
        <v>379</v>
      </c>
      <c r="D330" s="220" t="s">
        <v>672</v>
      </c>
      <c r="E330" s="489"/>
      <c r="F330" s="127"/>
      <c r="G330" s="127"/>
    </row>
    <row r="331" spans="1:7" ht="15.75" customHeight="1">
      <c r="A331" s="207" t="s">
        <v>544</v>
      </c>
      <c r="B331" s="250" t="s">
        <v>672</v>
      </c>
      <c r="C331" s="249">
        <v>1574</v>
      </c>
      <c r="D331" s="220" t="s">
        <v>672</v>
      </c>
      <c r="E331" s="489"/>
      <c r="F331" s="127"/>
      <c r="G331" s="127"/>
    </row>
    <row r="332" spans="1:7" ht="15.75" customHeight="1">
      <c r="A332" s="212" t="s">
        <v>32</v>
      </c>
      <c r="B332" s="250" t="s">
        <v>672</v>
      </c>
      <c r="C332" s="249">
        <v>3052</v>
      </c>
      <c r="D332" s="220" t="s">
        <v>672</v>
      </c>
      <c r="E332" s="489"/>
      <c r="F332" s="127"/>
      <c r="G332" s="127"/>
    </row>
    <row r="333" spans="1:7" ht="15.75" customHeight="1">
      <c r="A333" s="212" t="s">
        <v>409</v>
      </c>
      <c r="B333" s="250" t="s">
        <v>672</v>
      </c>
      <c r="C333" s="249">
        <v>924</v>
      </c>
      <c r="D333" s="220" t="s">
        <v>672</v>
      </c>
      <c r="E333" s="489"/>
      <c r="F333" s="127"/>
      <c r="G333" s="127"/>
    </row>
    <row r="334" spans="1:7" ht="15.75" customHeight="1">
      <c r="A334" s="212" t="s">
        <v>220</v>
      </c>
      <c r="B334" s="250" t="s">
        <v>672</v>
      </c>
      <c r="C334" s="249">
        <v>822</v>
      </c>
      <c r="D334" s="220" t="s">
        <v>672</v>
      </c>
      <c r="E334" s="489"/>
      <c r="F334" s="127"/>
      <c r="G334" s="127"/>
    </row>
    <row r="335" spans="1:7" ht="15.75" customHeight="1">
      <c r="A335" s="212" t="s">
        <v>551</v>
      </c>
      <c r="B335" s="250" t="s">
        <v>672</v>
      </c>
      <c r="C335" s="249">
        <v>412</v>
      </c>
      <c r="D335" s="220" t="s">
        <v>672</v>
      </c>
      <c r="E335" s="489"/>
      <c r="F335" s="127"/>
      <c r="G335" s="127"/>
    </row>
    <row r="336" spans="1:7" ht="15.75" customHeight="1">
      <c r="A336" s="212" t="s">
        <v>593</v>
      </c>
      <c r="B336" s="250" t="s">
        <v>672</v>
      </c>
      <c r="C336" s="249">
        <v>300</v>
      </c>
      <c r="D336" s="220" t="s">
        <v>672</v>
      </c>
      <c r="E336" s="489"/>
      <c r="F336" s="127"/>
      <c r="G336" s="127"/>
    </row>
    <row r="337" spans="1:7" ht="15.75" customHeight="1">
      <c r="A337" s="212" t="s">
        <v>459</v>
      </c>
      <c r="B337" s="250" t="s">
        <v>672</v>
      </c>
      <c r="C337" s="249">
        <v>865</v>
      </c>
      <c r="D337" s="220" t="s">
        <v>672</v>
      </c>
      <c r="E337" s="489"/>
      <c r="F337" s="127"/>
      <c r="G337" s="127"/>
    </row>
    <row r="338" spans="1:7" ht="15.75" customHeight="1">
      <c r="A338" s="212" t="s">
        <v>460</v>
      </c>
      <c r="B338" s="250" t="s">
        <v>672</v>
      </c>
      <c r="C338" s="249">
        <v>1145</v>
      </c>
      <c r="D338" s="220" t="s">
        <v>672</v>
      </c>
      <c r="E338" s="489"/>
      <c r="F338" s="127"/>
      <c r="G338" s="127"/>
    </row>
    <row r="339" spans="1:7" ht="15.75" customHeight="1">
      <c r="A339" s="4" t="s">
        <v>414</v>
      </c>
      <c r="B339" s="250" t="s">
        <v>672</v>
      </c>
      <c r="C339" s="249">
        <v>466</v>
      </c>
      <c r="D339" s="220" t="s">
        <v>672</v>
      </c>
      <c r="E339" s="489"/>
      <c r="F339" s="127"/>
      <c r="G339" s="127"/>
    </row>
    <row r="340" spans="1:7" ht="15.75" customHeight="1">
      <c r="A340" s="4" t="s">
        <v>415</v>
      </c>
      <c r="B340" s="250" t="s">
        <v>672</v>
      </c>
      <c r="C340" s="249">
        <v>2542</v>
      </c>
      <c r="D340" s="220" t="s">
        <v>672</v>
      </c>
      <c r="E340" s="489"/>
      <c r="F340" s="127"/>
      <c r="G340" s="127"/>
    </row>
    <row r="341" spans="1:7" ht="15.75" customHeight="1">
      <c r="A341" s="212" t="s">
        <v>545</v>
      </c>
      <c r="B341" s="250" t="s">
        <v>672</v>
      </c>
      <c r="C341" s="249">
        <v>6236</v>
      </c>
      <c r="D341" s="220" t="s">
        <v>672</v>
      </c>
      <c r="E341" s="489"/>
      <c r="F341" s="127"/>
      <c r="G341" s="127"/>
    </row>
    <row r="342" spans="1:7" ht="15.75" customHeight="1" thickBot="1">
      <c r="A342" s="214" t="s">
        <v>427</v>
      </c>
      <c r="B342" s="250" t="s">
        <v>672</v>
      </c>
      <c r="C342" s="249">
        <v>11948</v>
      </c>
      <c r="D342" s="220" t="s">
        <v>672</v>
      </c>
      <c r="E342" s="489"/>
      <c r="F342" s="127"/>
      <c r="G342" s="127"/>
    </row>
    <row r="343" spans="1:7" ht="15.75" customHeight="1" thickBot="1">
      <c r="A343" s="486"/>
      <c r="B343" s="526"/>
      <c r="C343" s="489"/>
      <c r="D343" s="489"/>
      <c r="E343" s="489"/>
      <c r="F343" s="127"/>
      <c r="G343" s="127"/>
    </row>
    <row r="344" spans="1:7" ht="15.75" customHeight="1" thickBot="1">
      <c r="A344" s="531" t="s">
        <v>488</v>
      </c>
      <c r="B344" s="518" t="s">
        <v>495</v>
      </c>
      <c r="C344" s="500" t="s">
        <v>487</v>
      </c>
      <c r="D344" s="502" t="s">
        <v>496</v>
      </c>
      <c r="E344" s="489"/>
      <c r="F344" s="127"/>
      <c r="G344" s="127"/>
    </row>
    <row r="345" spans="1:7" ht="15.75" customHeight="1" thickBot="1">
      <c r="A345" s="211" t="s">
        <v>398</v>
      </c>
      <c r="B345" s="246">
        <v>8180</v>
      </c>
      <c r="C345" s="247">
        <v>31277</v>
      </c>
      <c r="D345" s="187">
        <v>0.26153403459411068</v>
      </c>
      <c r="E345" s="489"/>
      <c r="F345" s="127"/>
      <c r="G345" s="127"/>
    </row>
    <row r="346" spans="1:7" ht="15.75" customHeight="1">
      <c r="A346" s="215" t="s">
        <v>400</v>
      </c>
      <c r="B346" s="248">
        <v>188</v>
      </c>
      <c r="C346" s="249">
        <v>310</v>
      </c>
      <c r="D346" s="219">
        <v>0.6064516129032258</v>
      </c>
      <c r="E346" s="489"/>
      <c r="F346" s="127"/>
      <c r="G346" s="127"/>
    </row>
    <row r="347" spans="1:7" ht="15.75" customHeight="1">
      <c r="A347" s="212" t="s">
        <v>401</v>
      </c>
      <c r="B347" s="250">
        <v>3176</v>
      </c>
      <c r="C347" s="249">
        <v>7346</v>
      </c>
      <c r="D347" s="220">
        <v>0.4323441328614212</v>
      </c>
      <c r="E347" s="489"/>
      <c r="F347" s="127"/>
      <c r="G347" s="127"/>
    </row>
    <row r="348" spans="1:7" ht="15.75" customHeight="1">
      <c r="A348" s="212" t="s">
        <v>402</v>
      </c>
      <c r="B348" s="250">
        <v>4407</v>
      </c>
      <c r="C348" s="249">
        <v>17103</v>
      </c>
      <c r="D348" s="220">
        <v>0.25767409226451499</v>
      </c>
      <c r="E348" s="489"/>
      <c r="F348" s="127"/>
      <c r="G348" s="127"/>
    </row>
    <row r="349" spans="1:7" ht="15.75" customHeight="1">
      <c r="A349" s="212" t="s">
        <v>403</v>
      </c>
      <c r="B349" s="250">
        <v>409</v>
      </c>
      <c r="C349" s="249">
        <v>6518</v>
      </c>
      <c r="D349" s="220">
        <v>6.2749309604173062E-2</v>
      </c>
      <c r="E349" s="489"/>
      <c r="F349" s="127"/>
      <c r="G349" s="127"/>
    </row>
    <row r="350" spans="1:7" ht="15.75" customHeight="1">
      <c r="A350" s="213" t="s">
        <v>6</v>
      </c>
      <c r="B350" s="250">
        <v>1390</v>
      </c>
      <c r="C350" s="249">
        <v>2371</v>
      </c>
      <c r="D350" s="220">
        <v>0.58625052720371151</v>
      </c>
      <c r="E350" s="489"/>
      <c r="F350" s="127"/>
      <c r="G350" s="127"/>
    </row>
    <row r="351" spans="1:7" ht="15.75" customHeight="1">
      <c r="A351" s="212" t="s">
        <v>404</v>
      </c>
      <c r="B351" s="250">
        <v>328</v>
      </c>
      <c r="C351" s="249">
        <v>1280</v>
      </c>
      <c r="D351" s="220">
        <v>0.25624999999999998</v>
      </c>
      <c r="E351" s="489"/>
      <c r="F351" s="127"/>
      <c r="G351" s="127"/>
    </row>
    <row r="352" spans="1:7" ht="15.75" customHeight="1">
      <c r="A352" s="212" t="s">
        <v>591</v>
      </c>
      <c r="B352" s="250">
        <v>1177</v>
      </c>
      <c r="C352" s="249">
        <v>3928</v>
      </c>
      <c r="D352" s="220">
        <v>0.29964358452138495</v>
      </c>
      <c r="E352" s="489"/>
      <c r="F352" s="127"/>
      <c r="G352" s="127"/>
    </row>
    <row r="353" spans="1:7" ht="15.75" customHeight="1">
      <c r="A353" s="212" t="s">
        <v>406</v>
      </c>
      <c r="B353" s="250">
        <v>558</v>
      </c>
      <c r="C353" s="249">
        <v>1526</v>
      </c>
      <c r="D353" s="220">
        <v>0.36566186107470511</v>
      </c>
      <c r="E353" s="489"/>
      <c r="F353" s="127"/>
      <c r="G353" s="127"/>
    </row>
    <row r="354" spans="1:7" ht="15.75" customHeight="1">
      <c r="A354" s="212" t="s">
        <v>407</v>
      </c>
      <c r="B354" s="250">
        <v>323</v>
      </c>
      <c r="C354" s="249">
        <v>1620</v>
      </c>
      <c r="D354" s="220">
        <v>0.19938271604938271</v>
      </c>
      <c r="E354" s="489"/>
      <c r="F354" s="127"/>
      <c r="G354" s="127"/>
    </row>
    <row r="355" spans="1:7" ht="15.75" customHeight="1">
      <c r="A355" s="212" t="s">
        <v>639</v>
      </c>
      <c r="B355" s="250">
        <v>1164</v>
      </c>
      <c r="C355" s="249">
        <v>4968</v>
      </c>
      <c r="D355" s="220">
        <v>0.23429951690821257</v>
      </c>
      <c r="E355" s="489"/>
      <c r="F355" s="127"/>
      <c r="G355" s="127"/>
    </row>
    <row r="356" spans="1:7" ht="15.75" customHeight="1">
      <c r="A356" s="212" t="s">
        <v>218</v>
      </c>
      <c r="B356" s="250">
        <v>6</v>
      </c>
      <c r="C356" s="249">
        <v>1358</v>
      </c>
      <c r="D356" s="220">
        <v>4.418262150220913E-3</v>
      </c>
      <c r="E356" s="489"/>
      <c r="F356" s="127"/>
      <c r="G356" s="127"/>
    </row>
    <row r="357" spans="1:7" ht="15.75" customHeight="1">
      <c r="A357" s="212" t="s">
        <v>29</v>
      </c>
      <c r="B357" s="250">
        <v>1581</v>
      </c>
      <c r="C357" s="249">
        <v>4753</v>
      </c>
      <c r="D357" s="220">
        <v>0.33263202188091734</v>
      </c>
      <c r="E357" s="489"/>
      <c r="F357" s="127"/>
      <c r="G357" s="127"/>
    </row>
    <row r="358" spans="1:7" ht="15.75" customHeight="1">
      <c r="A358" s="207" t="s">
        <v>40</v>
      </c>
      <c r="B358" s="250">
        <v>163</v>
      </c>
      <c r="C358" s="249">
        <v>379</v>
      </c>
      <c r="D358" s="220">
        <v>0.43007915567282323</v>
      </c>
      <c r="E358" s="489"/>
      <c r="F358" s="127"/>
      <c r="G358" s="127"/>
    </row>
    <row r="359" spans="1:7" ht="15.75" customHeight="1">
      <c r="A359" s="207" t="s">
        <v>544</v>
      </c>
      <c r="B359" s="250">
        <v>533</v>
      </c>
      <c r="C359" s="249">
        <v>1574</v>
      </c>
      <c r="D359" s="220">
        <v>0.33862770012706478</v>
      </c>
      <c r="E359" s="489"/>
      <c r="F359" s="127"/>
      <c r="G359" s="127"/>
    </row>
    <row r="360" spans="1:7" ht="15.75" customHeight="1">
      <c r="A360" s="212" t="s">
        <v>32</v>
      </c>
      <c r="B360" s="250">
        <v>172</v>
      </c>
      <c r="C360" s="249">
        <v>3052</v>
      </c>
      <c r="D360" s="220">
        <v>5.6356487549148099E-2</v>
      </c>
      <c r="E360" s="489"/>
      <c r="F360" s="127"/>
      <c r="G360" s="127"/>
    </row>
    <row r="361" spans="1:7" ht="15.75" customHeight="1">
      <c r="A361" s="212" t="s">
        <v>409</v>
      </c>
      <c r="B361" s="250">
        <v>37</v>
      </c>
      <c r="C361" s="249">
        <v>924</v>
      </c>
      <c r="D361" s="220">
        <v>4.004329004329004E-2</v>
      </c>
      <c r="E361" s="489"/>
      <c r="F361" s="127"/>
      <c r="G361" s="127"/>
    </row>
    <row r="362" spans="1:7" ht="15.75" customHeight="1">
      <c r="A362" s="212" t="s">
        <v>220</v>
      </c>
      <c r="B362" s="250">
        <v>236</v>
      </c>
      <c r="C362" s="249">
        <v>822</v>
      </c>
      <c r="D362" s="220">
        <v>0.28710462287104621</v>
      </c>
      <c r="E362" s="489"/>
      <c r="F362" s="127"/>
      <c r="G362" s="127"/>
    </row>
    <row r="363" spans="1:7" ht="15.75" customHeight="1">
      <c r="A363" s="212" t="s">
        <v>551</v>
      </c>
      <c r="B363" s="250">
        <v>138</v>
      </c>
      <c r="C363" s="249">
        <v>412</v>
      </c>
      <c r="D363" s="220">
        <v>0.33495145631067963</v>
      </c>
      <c r="E363" s="489"/>
      <c r="F363" s="127"/>
      <c r="G363" s="127"/>
    </row>
    <row r="364" spans="1:7" ht="15.75" customHeight="1">
      <c r="A364" s="212" t="s">
        <v>593</v>
      </c>
      <c r="B364" s="250">
        <v>14</v>
      </c>
      <c r="C364" s="249">
        <v>300</v>
      </c>
      <c r="D364" s="220">
        <v>4.6666666666666669E-2</v>
      </c>
      <c r="E364" s="489"/>
      <c r="F364" s="127"/>
      <c r="G364" s="127"/>
    </row>
    <row r="365" spans="1:7" ht="15.75" customHeight="1">
      <c r="A365" s="212" t="s">
        <v>459</v>
      </c>
      <c r="B365" s="250">
        <v>67</v>
      </c>
      <c r="C365" s="249">
        <v>865</v>
      </c>
      <c r="D365" s="220">
        <v>7.7456647398843934E-2</v>
      </c>
      <c r="E365" s="489"/>
      <c r="F365" s="127"/>
      <c r="G365" s="127"/>
    </row>
    <row r="366" spans="1:7" ht="15.75" customHeight="1">
      <c r="A366" s="212" t="s">
        <v>460</v>
      </c>
      <c r="B366" s="250">
        <v>293</v>
      </c>
      <c r="C366" s="249">
        <v>1145</v>
      </c>
      <c r="D366" s="220">
        <v>0.25589519650655024</v>
      </c>
      <c r="E366" s="489"/>
      <c r="F366" s="127"/>
      <c r="G366" s="127"/>
    </row>
    <row r="367" spans="1:7" ht="15.75" customHeight="1">
      <c r="A367" s="4" t="s">
        <v>414</v>
      </c>
      <c r="B367" s="250">
        <v>3</v>
      </c>
      <c r="C367" s="249">
        <v>466</v>
      </c>
      <c r="D367" s="220">
        <v>6.4377682403433476E-3</v>
      </c>
      <c r="E367" s="489"/>
      <c r="F367" s="127"/>
      <c r="G367" s="127"/>
    </row>
    <row r="368" spans="1:7" ht="15.75" customHeight="1">
      <c r="A368" s="4" t="s">
        <v>415</v>
      </c>
      <c r="B368" s="250">
        <v>0</v>
      </c>
      <c r="C368" s="249">
        <v>2542</v>
      </c>
      <c r="D368" s="220">
        <v>0</v>
      </c>
      <c r="E368" s="489"/>
      <c r="F368" s="127"/>
      <c r="G368" s="127"/>
    </row>
    <row r="369" spans="1:7" ht="15.75" customHeight="1">
      <c r="A369" s="212" t="s">
        <v>545</v>
      </c>
      <c r="B369" s="250">
        <v>702</v>
      </c>
      <c r="C369" s="249">
        <v>6236</v>
      </c>
      <c r="D369" s="220">
        <v>0.11257216164207826</v>
      </c>
      <c r="E369" s="489"/>
      <c r="F369" s="127"/>
      <c r="G369" s="127"/>
    </row>
    <row r="370" spans="1:7" ht="15.75" customHeight="1" thickBot="1">
      <c r="A370" s="214" t="s">
        <v>427</v>
      </c>
      <c r="B370" s="251">
        <v>71</v>
      </c>
      <c r="C370" s="249">
        <v>11948</v>
      </c>
      <c r="D370" s="221">
        <f>B370/C370</f>
        <v>5.9424171409440908E-3</v>
      </c>
      <c r="E370" s="489"/>
      <c r="F370" s="127"/>
      <c r="G370" s="127"/>
    </row>
    <row r="371" spans="1:7" ht="15.75" customHeight="1" thickBot="1">
      <c r="A371" s="486"/>
      <c r="B371" s="526"/>
      <c r="C371" s="489"/>
      <c r="D371" s="489"/>
      <c r="E371" s="489"/>
      <c r="F371" s="127"/>
      <c r="G371" s="127"/>
    </row>
    <row r="372" spans="1:7" ht="15.75" customHeight="1" thickBot="1">
      <c r="A372" s="531" t="s">
        <v>497</v>
      </c>
      <c r="B372" s="518" t="s">
        <v>498</v>
      </c>
      <c r="C372" s="500" t="s">
        <v>487</v>
      </c>
      <c r="D372" s="502" t="s">
        <v>499</v>
      </c>
      <c r="E372" s="489"/>
      <c r="F372" s="127"/>
      <c r="G372" s="127"/>
    </row>
    <row r="373" spans="1:7" ht="15.75" customHeight="1" thickBot="1">
      <c r="A373" s="211" t="s">
        <v>398</v>
      </c>
      <c r="B373" s="246">
        <v>4654</v>
      </c>
      <c r="C373" s="247">
        <v>31277</v>
      </c>
      <c r="D373" s="187">
        <v>0.14879943728618475</v>
      </c>
      <c r="E373" s="489"/>
      <c r="F373" s="127"/>
      <c r="G373" s="127"/>
    </row>
    <row r="374" spans="1:7" ht="15.75" customHeight="1">
      <c r="A374" s="212" t="s">
        <v>29</v>
      </c>
      <c r="B374" s="250">
        <v>2934</v>
      </c>
      <c r="C374" s="249">
        <v>4753</v>
      </c>
      <c r="D374" s="219">
        <v>0.61729434041657905</v>
      </c>
      <c r="E374" s="489"/>
      <c r="F374" s="127"/>
      <c r="G374" s="127"/>
    </row>
    <row r="375" spans="1:7" ht="15.75" customHeight="1" thickBot="1">
      <c r="A375" s="214" t="s">
        <v>32</v>
      </c>
      <c r="B375" s="251">
        <v>1590</v>
      </c>
      <c r="C375" s="249">
        <v>3052</v>
      </c>
      <c r="D375" s="221">
        <v>0.5209698558322412</v>
      </c>
      <c r="E375" s="489"/>
      <c r="F375" s="127"/>
      <c r="G375" s="127"/>
    </row>
    <row r="376" spans="1:7" ht="15.75" customHeight="1" thickBot="1">
      <c r="A376" s="486"/>
      <c r="B376" s="526"/>
      <c r="C376" s="489"/>
      <c r="D376" s="489"/>
      <c r="E376" s="489"/>
      <c r="F376" s="127"/>
      <c r="G376" s="127"/>
    </row>
    <row r="377" spans="1:7" ht="15.75" customHeight="1" thickBot="1">
      <c r="A377" s="531" t="s">
        <v>500</v>
      </c>
      <c r="B377" s="518" t="s">
        <v>501</v>
      </c>
      <c r="C377" s="500" t="s">
        <v>487</v>
      </c>
      <c r="D377" s="502" t="s">
        <v>502</v>
      </c>
      <c r="E377" s="489"/>
      <c r="F377" s="127"/>
      <c r="G377" s="127"/>
    </row>
    <row r="378" spans="1:7" ht="15.75" customHeight="1" thickBot="1">
      <c r="A378" s="211" t="s">
        <v>398</v>
      </c>
      <c r="B378" s="246" t="s">
        <v>672</v>
      </c>
      <c r="C378" s="247">
        <v>31277</v>
      </c>
      <c r="D378" s="187" t="s">
        <v>672</v>
      </c>
      <c r="E378" s="489"/>
      <c r="F378" s="127"/>
      <c r="G378" s="127"/>
    </row>
    <row r="379" spans="1:7" ht="15.75" customHeight="1">
      <c r="A379" s="212" t="s">
        <v>29</v>
      </c>
      <c r="B379" s="250" t="s">
        <v>672</v>
      </c>
      <c r="C379" s="249">
        <v>4753</v>
      </c>
      <c r="D379" s="219" t="s">
        <v>672</v>
      </c>
      <c r="E379" s="489"/>
      <c r="F379" s="127"/>
      <c r="G379" s="127"/>
    </row>
    <row r="380" spans="1:7" ht="15.75" customHeight="1" thickBot="1">
      <c r="A380" s="214" t="s">
        <v>32</v>
      </c>
      <c r="B380" s="251" t="s">
        <v>672</v>
      </c>
      <c r="C380" s="249">
        <v>3052</v>
      </c>
      <c r="D380" s="221" t="s">
        <v>672</v>
      </c>
      <c r="E380" s="489"/>
      <c r="F380" s="127"/>
      <c r="G380" s="127"/>
    </row>
    <row r="381" spans="1:7" ht="15.75" customHeight="1" thickBot="1">
      <c r="A381" s="486"/>
      <c r="B381" s="526"/>
      <c r="C381" s="489"/>
      <c r="D381" s="489"/>
      <c r="E381" s="489"/>
      <c r="F381" s="127"/>
      <c r="G381" s="127"/>
    </row>
    <row r="382" spans="1:7" ht="15.75" customHeight="1" thickBot="1">
      <c r="A382" s="531" t="s">
        <v>503</v>
      </c>
      <c r="B382" s="518" t="s">
        <v>504</v>
      </c>
      <c r="C382" s="500" t="s">
        <v>487</v>
      </c>
      <c r="D382" s="502" t="s">
        <v>505</v>
      </c>
      <c r="E382" s="489"/>
      <c r="F382" s="127"/>
      <c r="G382" s="127"/>
    </row>
    <row r="383" spans="1:7" ht="15.75" customHeight="1" thickBot="1">
      <c r="A383" s="211" t="s">
        <v>398</v>
      </c>
      <c r="B383" s="246" t="s">
        <v>672</v>
      </c>
      <c r="C383" s="247">
        <v>31277</v>
      </c>
      <c r="D383" s="187" t="s">
        <v>672</v>
      </c>
      <c r="E383" s="489"/>
      <c r="F383" s="127"/>
      <c r="G383" s="127"/>
    </row>
    <row r="384" spans="1:7" ht="15.75" customHeight="1" thickBot="1">
      <c r="A384" s="214" t="s">
        <v>32</v>
      </c>
      <c r="B384" s="246" t="s">
        <v>672</v>
      </c>
      <c r="C384" s="249">
        <v>3052</v>
      </c>
      <c r="D384" s="219" t="s">
        <v>672</v>
      </c>
      <c r="E384" s="489"/>
      <c r="F384" s="127"/>
      <c r="G384" s="127"/>
    </row>
    <row r="385" spans="1:7" ht="15.75" customHeight="1" thickBot="1">
      <c r="A385" s="486"/>
      <c r="B385" s="526"/>
      <c r="C385" s="489"/>
      <c r="D385" s="489"/>
      <c r="E385" s="489"/>
      <c r="F385" s="127"/>
      <c r="G385" s="127"/>
    </row>
    <row r="386" spans="1:7" ht="15.75" customHeight="1" thickBot="1">
      <c r="A386" s="531" t="s">
        <v>506</v>
      </c>
      <c r="B386" s="518" t="s">
        <v>507</v>
      </c>
      <c r="C386" s="500" t="s">
        <v>487</v>
      </c>
      <c r="D386" s="502" t="s">
        <v>508</v>
      </c>
      <c r="E386" s="489"/>
      <c r="F386" s="127"/>
      <c r="G386" s="127"/>
    </row>
    <row r="387" spans="1:7" ht="15.75" customHeight="1" thickBot="1">
      <c r="A387" s="211" t="s">
        <v>398</v>
      </c>
      <c r="B387" s="246" t="s">
        <v>672</v>
      </c>
      <c r="C387" s="247">
        <v>31277</v>
      </c>
      <c r="D387" s="187" t="s">
        <v>672</v>
      </c>
      <c r="E387" s="489"/>
      <c r="F387" s="127"/>
      <c r="G387" s="127"/>
    </row>
    <row r="388" spans="1:7" ht="15.75" customHeight="1" thickBot="1">
      <c r="A388" s="486"/>
      <c r="B388" s="526"/>
      <c r="C388" s="489"/>
      <c r="D388" s="489"/>
      <c r="E388" s="489"/>
      <c r="F388" s="127"/>
      <c r="G388" s="127"/>
    </row>
    <row r="389" spans="1:7" ht="38.25" customHeight="1" thickBot="1">
      <c r="A389" s="534" t="s">
        <v>538</v>
      </c>
      <c r="B389" s="518" t="s">
        <v>513</v>
      </c>
      <c r="C389" s="500" t="s">
        <v>514</v>
      </c>
      <c r="D389" s="502" t="s">
        <v>512</v>
      </c>
      <c r="E389" s="489"/>
      <c r="F389" s="127"/>
      <c r="G389" s="127"/>
    </row>
    <row r="390" spans="1:7" ht="15.75" customHeight="1">
      <c r="A390" s="222" t="s">
        <v>486</v>
      </c>
      <c r="B390" s="250">
        <v>286</v>
      </c>
      <c r="C390" s="253">
        <v>310</v>
      </c>
      <c r="D390" s="220">
        <v>0.92258064516129035</v>
      </c>
      <c r="E390" s="489"/>
      <c r="F390" s="127"/>
      <c r="G390" s="127"/>
    </row>
    <row r="391" spans="1:7" ht="15.75" customHeight="1">
      <c r="A391" s="222" t="s">
        <v>592</v>
      </c>
      <c r="B391" s="250">
        <v>4631</v>
      </c>
      <c r="C391" s="254">
        <v>5440</v>
      </c>
      <c r="D391" s="220">
        <v>0.85128676470588238</v>
      </c>
      <c r="E391" s="489"/>
      <c r="F391" s="127"/>
      <c r="G391" s="127"/>
    </row>
    <row r="392" spans="1:7" ht="15.75" customHeight="1">
      <c r="A392" s="222" t="s">
        <v>482</v>
      </c>
      <c r="B392" s="250">
        <v>108</v>
      </c>
      <c r="C392" s="254">
        <v>378</v>
      </c>
      <c r="D392" s="220">
        <v>0.2857142857142857</v>
      </c>
      <c r="E392" s="489"/>
      <c r="F392" s="127"/>
      <c r="G392" s="127"/>
    </row>
    <row r="393" spans="1:7" ht="15.75" customHeight="1">
      <c r="A393" s="222" t="s">
        <v>483</v>
      </c>
      <c r="B393" s="250">
        <v>123</v>
      </c>
      <c r="C393" s="254">
        <v>2947</v>
      </c>
      <c r="D393" s="220">
        <v>4.1737360027146252E-2</v>
      </c>
      <c r="E393" s="489"/>
      <c r="F393" s="127"/>
      <c r="G393" s="127"/>
    </row>
    <row r="394" spans="1:7" ht="15.75" customHeight="1">
      <c r="A394" s="222" t="s">
        <v>484</v>
      </c>
      <c r="B394" s="250">
        <v>883</v>
      </c>
      <c r="C394" s="254">
        <v>1888</v>
      </c>
      <c r="D394" s="220">
        <v>0.4676906779661017</v>
      </c>
      <c r="E394" s="489"/>
      <c r="F394" s="127"/>
      <c r="G394" s="127"/>
    </row>
    <row r="395" spans="1:7" ht="15.75" customHeight="1" thickBot="1">
      <c r="A395" s="223" t="s">
        <v>485</v>
      </c>
      <c r="B395" s="251">
        <v>1514</v>
      </c>
      <c r="C395" s="252">
        <v>2371</v>
      </c>
      <c r="D395" s="220">
        <v>0.63854913538591307</v>
      </c>
      <c r="E395" s="489"/>
      <c r="F395" s="127"/>
      <c r="G395" s="127"/>
    </row>
    <row r="396" spans="1:7" ht="15.75" customHeight="1" thickBot="1">
      <c r="A396" s="486"/>
      <c r="B396" s="526"/>
      <c r="C396" s="489"/>
      <c r="D396" s="489"/>
      <c r="E396" s="489"/>
      <c r="F396" s="127"/>
      <c r="G396" s="127"/>
    </row>
    <row r="397" spans="1:7" ht="15.75" customHeight="1" thickBot="1">
      <c r="A397" s="209" t="s">
        <v>472</v>
      </c>
      <c r="B397" s="535"/>
      <c r="C397" s="535"/>
      <c r="D397" s="535"/>
      <c r="E397" s="489"/>
      <c r="F397" s="127"/>
      <c r="G397" s="127"/>
    </row>
    <row r="398" spans="1:7" ht="43.5" customHeight="1" thickBot="1">
      <c r="A398" s="534" t="s">
        <v>510</v>
      </c>
      <c r="B398" s="518" t="s">
        <v>513</v>
      </c>
      <c r="C398" s="500" t="s">
        <v>515</v>
      </c>
      <c r="D398" s="502" t="s">
        <v>516</v>
      </c>
      <c r="E398" s="489"/>
      <c r="F398" s="127"/>
      <c r="G398" s="127"/>
    </row>
    <row r="399" spans="1:7" ht="15.75" customHeight="1">
      <c r="A399" s="222" t="s">
        <v>473</v>
      </c>
      <c r="B399" s="250">
        <v>13152</v>
      </c>
      <c r="C399" s="253">
        <v>13152</v>
      </c>
      <c r="D399" s="220">
        <v>1</v>
      </c>
      <c r="E399" s="489"/>
      <c r="F399" s="127"/>
      <c r="G399" s="127"/>
    </row>
    <row r="400" spans="1:7" ht="15.75" customHeight="1">
      <c r="A400" s="222" t="s">
        <v>474</v>
      </c>
      <c r="B400" s="250">
        <v>13152</v>
      </c>
      <c r="C400" s="253">
        <v>13152</v>
      </c>
      <c r="D400" s="220">
        <v>1</v>
      </c>
      <c r="E400" s="489"/>
      <c r="F400" s="127"/>
      <c r="G400" s="127"/>
    </row>
    <row r="401" spans="1:7" ht="15.75" customHeight="1" thickBot="1">
      <c r="A401" s="222" t="s">
        <v>475</v>
      </c>
      <c r="B401" s="250" t="s">
        <v>672</v>
      </c>
      <c r="C401" s="253">
        <v>13152</v>
      </c>
      <c r="D401" s="220" t="s">
        <v>672</v>
      </c>
      <c r="E401" s="489"/>
      <c r="F401" s="127"/>
      <c r="G401" s="127"/>
    </row>
    <row r="402" spans="1:7" ht="43.5" customHeight="1" thickBot="1">
      <c r="A402" s="534" t="s">
        <v>511</v>
      </c>
      <c r="B402" s="518" t="s">
        <v>513</v>
      </c>
      <c r="C402" s="500" t="s">
        <v>517</v>
      </c>
      <c r="D402" s="502" t="s">
        <v>516</v>
      </c>
      <c r="E402" s="489"/>
      <c r="F402" s="127"/>
      <c r="G402" s="127"/>
    </row>
    <row r="403" spans="1:7" ht="15.75" customHeight="1">
      <c r="A403" s="222" t="s">
        <v>476</v>
      </c>
      <c r="B403" s="250" t="s">
        <v>672</v>
      </c>
      <c r="C403" s="253">
        <v>0</v>
      </c>
      <c r="D403" s="220" t="s">
        <v>672</v>
      </c>
      <c r="E403" s="489"/>
      <c r="F403" s="127"/>
      <c r="G403" s="127"/>
    </row>
    <row r="404" spans="1:7" ht="15.75" customHeight="1">
      <c r="A404" s="222" t="s">
        <v>477</v>
      </c>
      <c r="B404" s="250" t="s">
        <v>672</v>
      </c>
      <c r="C404" s="253">
        <v>0</v>
      </c>
      <c r="D404" s="220" t="s">
        <v>672</v>
      </c>
      <c r="E404" s="489"/>
      <c r="F404" s="127"/>
      <c r="G404" s="127"/>
    </row>
    <row r="405" spans="1:7" ht="15.75" customHeight="1" thickBot="1">
      <c r="A405" s="222" t="s">
        <v>478</v>
      </c>
      <c r="B405" s="250" t="s">
        <v>672</v>
      </c>
      <c r="C405" s="253">
        <v>0</v>
      </c>
      <c r="D405" s="220" t="s">
        <v>672</v>
      </c>
      <c r="E405" s="489"/>
      <c r="F405" s="127"/>
      <c r="G405" s="127"/>
    </row>
    <row r="406" spans="1:7" ht="46.5" customHeight="1" thickBot="1">
      <c r="A406" s="534" t="s">
        <v>528</v>
      </c>
      <c r="B406" s="518" t="s">
        <v>513</v>
      </c>
      <c r="C406" s="500" t="s">
        <v>644</v>
      </c>
      <c r="D406" s="502" t="s">
        <v>516</v>
      </c>
      <c r="E406" s="489"/>
      <c r="F406" s="127"/>
      <c r="G406" s="127"/>
    </row>
    <row r="407" spans="1:7" ht="15.75" customHeight="1">
      <c r="A407" s="222" t="s">
        <v>479</v>
      </c>
      <c r="B407" s="250">
        <v>8180</v>
      </c>
      <c r="C407" s="253">
        <v>8180</v>
      </c>
      <c r="D407" s="220">
        <v>1</v>
      </c>
      <c r="E407" s="489"/>
      <c r="F407" s="127"/>
      <c r="G407" s="127"/>
    </row>
    <row r="408" spans="1:7" ht="15.75" customHeight="1">
      <c r="A408" s="222" t="s">
        <v>480</v>
      </c>
      <c r="B408" s="250">
        <v>8180</v>
      </c>
      <c r="C408" s="253">
        <v>8180</v>
      </c>
      <c r="D408" s="220">
        <v>1</v>
      </c>
      <c r="E408" s="489"/>
      <c r="F408" s="127"/>
      <c r="G408" s="127"/>
    </row>
    <row r="409" spans="1:7" ht="15.75" customHeight="1" thickBot="1">
      <c r="A409" s="222" t="s">
        <v>481</v>
      </c>
      <c r="B409" s="250" t="s">
        <v>672</v>
      </c>
      <c r="C409" s="253">
        <v>8180</v>
      </c>
      <c r="D409" s="220" t="s">
        <v>672</v>
      </c>
      <c r="E409" s="489"/>
      <c r="F409" s="127"/>
      <c r="G409" s="127"/>
    </row>
    <row r="410" spans="1:7" ht="46.5" customHeight="1" thickBot="1">
      <c r="A410" s="534" t="s">
        <v>641</v>
      </c>
      <c r="B410" s="518" t="s">
        <v>513</v>
      </c>
      <c r="C410" s="500" t="s">
        <v>645</v>
      </c>
      <c r="D410" s="502" t="s">
        <v>516</v>
      </c>
      <c r="E410" s="489"/>
      <c r="F410" s="127"/>
      <c r="G410" s="127"/>
    </row>
    <row r="411" spans="1:7" ht="15.75" customHeight="1">
      <c r="A411" s="222" t="s">
        <v>642</v>
      </c>
      <c r="B411" s="250">
        <v>6279</v>
      </c>
      <c r="C411" s="253">
        <v>6279</v>
      </c>
      <c r="D411" s="220">
        <v>1</v>
      </c>
      <c r="E411" s="489"/>
      <c r="F411" s="127"/>
      <c r="G411" s="127"/>
    </row>
    <row r="412" spans="1:7" ht="15.75" customHeight="1">
      <c r="A412" s="222" t="s">
        <v>643</v>
      </c>
      <c r="B412" s="250">
        <v>6279</v>
      </c>
      <c r="C412" s="253">
        <v>6279</v>
      </c>
      <c r="D412" s="220">
        <v>1</v>
      </c>
      <c r="E412" s="489"/>
      <c r="F412" s="127"/>
      <c r="G412" s="127"/>
    </row>
    <row r="413" spans="1:7" ht="15.75" customHeight="1" thickBot="1">
      <c r="A413" s="486"/>
      <c r="B413" s="526"/>
      <c r="C413" s="489"/>
      <c r="D413" s="489"/>
      <c r="E413" s="489"/>
      <c r="F413" s="127"/>
      <c r="G413" s="127"/>
    </row>
    <row r="414" spans="1:7" ht="27" thickBot="1">
      <c r="A414" s="484" t="s">
        <v>3</v>
      </c>
      <c r="B414" s="485"/>
      <c r="C414" s="485"/>
      <c r="D414" s="485"/>
      <c r="E414" s="485"/>
      <c r="F414" s="194"/>
      <c r="G414" s="194"/>
    </row>
    <row r="415" spans="1:7" ht="15.75" thickBot="1">
      <c r="A415" s="486" t="s">
        <v>553</v>
      </c>
      <c r="B415" s="487"/>
      <c r="C415" s="487"/>
      <c r="D415" s="487"/>
      <c r="E415" s="487"/>
      <c r="F415" s="188"/>
      <c r="G415" s="188"/>
    </row>
    <row r="416" spans="1:7">
      <c r="A416" s="768" t="s">
        <v>394</v>
      </c>
      <c r="B416" s="769"/>
      <c r="C416" s="488"/>
      <c r="D416" s="489"/>
      <c r="E416" s="489"/>
      <c r="F416" s="127"/>
      <c r="G416" s="127"/>
    </row>
    <row r="417" spans="1:7">
      <c r="A417" s="490">
        <v>2012</v>
      </c>
      <c r="B417" s="491">
        <v>18451</v>
      </c>
      <c r="C417" s="488"/>
      <c r="D417" s="489"/>
      <c r="E417" s="489"/>
      <c r="F417" s="127"/>
      <c r="G417" s="127"/>
    </row>
    <row r="418" spans="1:7">
      <c r="A418" s="490">
        <v>2013</v>
      </c>
      <c r="B418" s="491">
        <v>19690</v>
      </c>
      <c r="C418" s="488"/>
      <c r="D418" s="489"/>
      <c r="E418" s="489"/>
      <c r="F418" s="127"/>
      <c r="G418" s="127"/>
    </row>
    <row r="419" spans="1:7">
      <c r="A419" s="490">
        <v>2014</v>
      </c>
      <c r="B419" s="491">
        <v>19839</v>
      </c>
      <c r="C419" s="488"/>
      <c r="D419" s="489"/>
      <c r="E419" s="489"/>
      <c r="F419" s="127"/>
      <c r="G419" s="127"/>
    </row>
    <row r="420" spans="1:7">
      <c r="A420" s="490" t="s">
        <v>669</v>
      </c>
      <c r="B420" s="492">
        <v>19325</v>
      </c>
      <c r="C420" s="488"/>
      <c r="D420" s="489"/>
      <c r="E420" s="489"/>
      <c r="F420" s="127"/>
      <c r="G420" s="127"/>
    </row>
    <row r="421" spans="1:7">
      <c r="A421" s="490" t="s">
        <v>670</v>
      </c>
      <c r="B421" s="492">
        <v>0</v>
      </c>
      <c r="C421" s="488"/>
      <c r="D421" s="489"/>
      <c r="E421" s="489"/>
      <c r="F421" s="127"/>
      <c r="G421" s="127"/>
    </row>
    <row r="422" spans="1:7">
      <c r="A422" s="490" t="s">
        <v>671</v>
      </c>
      <c r="B422" s="493">
        <v>19004</v>
      </c>
      <c r="C422" s="488"/>
      <c r="D422" s="489"/>
      <c r="E422" s="489"/>
      <c r="F422" s="127"/>
      <c r="G422" s="127"/>
    </row>
    <row r="423" spans="1:7">
      <c r="A423" s="490" t="s">
        <v>422</v>
      </c>
      <c r="B423" s="494">
        <v>2.5908563939714704E-2</v>
      </c>
      <c r="C423" s="488"/>
      <c r="D423" s="489"/>
      <c r="E423" s="489"/>
      <c r="F423" s="127"/>
      <c r="G423" s="127"/>
    </row>
    <row r="424" spans="1:7" ht="15.75" thickBot="1">
      <c r="A424" s="495" t="s">
        <v>554</v>
      </c>
      <c r="B424" s="541">
        <v>0</v>
      </c>
      <c r="C424" s="489"/>
      <c r="D424" s="489"/>
      <c r="E424" s="489"/>
      <c r="F424" s="127"/>
      <c r="G424" s="127"/>
    </row>
    <row r="425" spans="1:7" ht="15.75" thickBot="1">
      <c r="A425" s="497" t="s">
        <v>590</v>
      </c>
      <c r="B425" s="498"/>
      <c r="C425" s="489"/>
      <c r="D425" s="489"/>
      <c r="E425" s="489"/>
      <c r="F425" s="127"/>
      <c r="G425" s="127"/>
    </row>
    <row r="426" spans="1:7" ht="15.75" thickBot="1">
      <c r="A426" s="499" t="s">
        <v>394</v>
      </c>
      <c r="B426" s="500" t="s">
        <v>462</v>
      </c>
      <c r="C426" s="500" t="s">
        <v>463</v>
      </c>
      <c r="D426" s="501" t="s">
        <v>447</v>
      </c>
      <c r="E426" s="502" t="s">
        <v>443</v>
      </c>
      <c r="F426" s="127"/>
      <c r="G426" s="127"/>
    </row>
    <row r="427" spans="1:7">
      <c r="A427" s="503" t="s">
        <v>7</v>
      </c>
      <c r="B427" s="504">
        <v>0</v>
      </c>
      <c r="C427" s="505">
        <v>19004</v>
      </c>
      <c r="D427" s="506">
        <v>0</v>
      </c>
      <c r="E427" s="507">
        <v>1</v>
      </c>
      <c r="F427" s="127"/>
      <c r="G427" s="127"/>
    </row>
    <row r="428" spans="1:7">
      <c r="A428" s="508" t="s">
        <v>8</v>
      </c>
      <c r="B428" s="504">
        <v>1</v>
      </c>
      <c r="C428" s="509">
        <v>19003</v>
      </c>
      <c r="D428" s="506">
        <v>5.2620500947169015E-5</v>
      </c>
      <c r="E428" s="507">
        <v>0.99994737949905288</v>
      </c>
      <c r="F428" s="127"/>
      <c r="G428" s="127"/>
    </row>
    <row r="429" spans="1:7">
      <c r="A429" s="508" t="s">
        <v>9</v>
      </c>
      <c r="B429" s="504">
        <v>0</v>
      </c>
      <c r="C429" s="509">
        <v>19004</v>
      </c>
      <c r="D429" s="506">
        <v>0</v>
      </c>
      <c r="E429" s="507">
        <v>1</v>
      </c>
      <c r="F429" s="127"/>
      <c r="G429" s="127"/>
    </row>
    <row r="430" spans="1:7">
      <c r="A430" s="508" t="s">
        <v>10</v>
      </c>
      <c r="B430" s="504">
        <v>13686</v>
      </c>
      <c r="C430" s="509">
        <v>5318</v>
      </c>
      <c r="D430" s="506">
        <v>0.72016417596295512</v>
      </c>
      <c r="E430" s="507">
        <v>0.27983582403704482</v>
      </c>
      <c r="F430" s="127"/>
      <c r="G430" s="127"/>
    </row>
    <row r="431" spans="1:7">
      <c r="A431" s="508" t="s">
        <v>11</v>
      </c>
      <c r="B431" s="510">
        <v>0</v>
      </c>
      <c r="C431" s="511">
        <v>6478</v>
      </c>
      <c r="D431" s="506">
        <v>0</v>
      </c>
      <c r="E431" s="507">
        <v>1</v>
      </c>
      <c r="F431" s="127"/>
      <c r="G431" s="127"/>
    </row>
    <row r="432" spans="1:7">
      <c r="A432" s="508" t="s">
        <v>12</v>
      </c>
      <c r="B432" s="504">
        <v>2</v>
      </c>
      <c r="C432" s="509">
        <v>19002</v>
      </c>
      <c r="D432" s="506">
        <v>1.0524100189433803E-4</v>
      </c>
      <c r="E432" s="507">
        <v>0.99989475899810565</v>
      </c>
      <c r="F432" s="127"/>
      <c r="G432" s="127"/>
    </row>
    <row r="433" spans="1:7">
      <c r="A433" s="508" t="s">
        <v>13</v>
      </c>
      <c r="B433" s="504">
        <v>0</v>
      </c>
      <c r="C433" s="509">
        <v>19004</v>
      </c>
      <c r="D433" s="506">
        <v>0</v>
      </c>
      <c r="E433" s="507">
        <v>1</v>
      </c>
      <c r="F433" s="127"/>
      <c r="G433" s="127"/>
    </row>
    <row r="434" spans="1:7">
      <c r="A434" s="508" t="s">
        <v>430</v>
      </c>
      <c r="B434" s="504">
        <v>4</v>
      </c>
      <c r="C434" s="509">
        <v>19000</v>
      </c>
      <c r="D434" s="506">
        <v>2.1048200378867606E-4</v>
      </c>
      <c r="E434" s="507">
        <v>0.9997895179962113</v>
      </c>
      <c r="F434" s="127"/>
      <c r="G434" s="127"/>
    </row>
    <row r="435" spans="1:7">
      <c r="A435" s="508" t="s">
        <v>15</v>
      </c>
      <c r="B435" s="504">
        <v>0</v>
      </c>
      <c r="C435" s="509">
        <v>19004</v>
      </c>
      <c r="D435" s="506">
        <v>0</v>
      </c>
      <c r="E435" s="507">
        <v>1</v>
      </c>
      <c r="F435" s="127"/>
      <c r="G435" s="127"/>
    </row>
    <row r="436" spans="1:7">
      <c r="A436" s="508" t="s">
        <v>16</v>
      </c>
      <c r="B436" s="504">
        <v>549</v>
      </c>
      <c r="C436" s="509">
        <v>18455</v>
      </c>
      <c r="D436" s="506">
        <v>2.8888655019995789E-2</v>
      </c>
      <c r="E436" s="507">
        <v>0.97111134498000418</v>
      </c>
      <c r="F436" s="127"/>
      <c r="G436" s="127"/>
    </row>
    <row r="437" spans="1:7">
      <c r="A437" s="508" t="s">
        <v>17</v>
      </c>
      <c r="B437" s="504">
        <v>5407</v>
      </c>
      <c r="C437" s="509">
        <v>13597</v>
      </c>
      <c r="D437" s="506">
        <v>0.28451904862134286</v>
      </c>
      <c r="E437" s="507">
        <v>0.71548095137865708</v>
      </c>
      <c r="F437" s="127"/>
      <c r="G437" s="127"/>
    </row>
    <row r="438" spans="1:7">
      <c r="A438" s="508" t="s">
        <v>18</v>
      </c>
      <c r="B438" s="504">
        <v>54</v>
      </c>
      <c r="C438" s="509">
        <v>18950</v>
      </c>
      <c r="D438" s="506">
        <v>2.841507051147127E-3</v>
      </c>
      <c r="E438" s="507">
        <v>0.99715849294885284</v>
      </c>
      <c r="F438" s="127"/>
      <c r="G438" s="127"/>
    </row>
    <row r="439" spans="1:7">
      <c r="A439" s="508" t="s">
        <v>19</v>
      </c>
      <c r="B439" s="504">
        <v>206</v>
      </c>
      <c r="C439" s="509">
        <v>18798</v>
      </c>
      <c r="D439" s="506">
        <v>1.0839823195116817E-2</v>
      </c>
      <c r="E439" s="507">
        <v>0.98916017680488322</v>
      </c>
      <c r="F439" s="127"/>
      <c r="G439" s="127"/>
    </row>
    <row r="440" spans="1:7" ht="15.75" thickBot="1">
      <c r="A440" s="512" t="s">
        <v>529</v>
      </c>
      <c r="B440" s="513">
        <v>330</v>
      </c>
      <c r="C440" s="514">
        <v>18674</v>
      </c>
      <c r="D440" s="515">
        <v>1.7364765312565776E-2</v>
      </c>
      <c r="E440" s="516">
        <v>0.98263523468743419</v>
      </c>
      <c r="F440" s="127"/>
      <c r="G440" s="127"/>
    </row>
    <row r="441" spans="1:7" ht="15.75" customHeight="1" thickBot="1">
      <c r="A441" s="486" t="s">
        <v>396</v>
      </c>
      <c r="B441" s="489"/>
      <c r="C441" s="489"/>
      <c r="D441" s="489"/>
      <c r="E441" s="489"/>
      <c r="F441" s="127"/>
      <c r="G441" s="127"/>
    </row>
    <row r="442" spans="1:7" ht="15.75" customHeight="1" thickBot="1">
      <c r="A442" s="517" t="s">
        <v>424</v>
      </c>
      <c r="B442" s="501" t="s">
        <v>462</v>
      </c>
      <c r="C442" s="500" t="s">
        <v>464</v>
      </c>
      <c r="D442" s="518" t="s">
        <v>447</v>
      </c>
      <c r="E442" s="500" t="s">
        <v>442</v>
      </c>
      <c r="F442" s="127"/>
      <c r="G442" s="127"/>
    </row>
    <row r="443" spans="1:7" ht="15.75" customHeight="1">
      <c r="A443" s="508" t="s">
        <v>657</v>
      </c>
      <c r="B443" s="519">
        <v>724</v>
      </c>
      <c r="C443" s="519">
        <v>228</v>
      </c>
      <c r="D443" s="520">
        <v>0.76050420168067223</v>
      </c>
      <c r="E443" s="520">
        <v>0.23949579831932774</v>
      </c>
      <c r="F443" s="127"/>
      <c r="G443" s="127"/>
    </row>
    <row r="444" spans="1:7" ht="15.75" customHeight="1">
      <c r="A444" s="508" t="s">
        <v>658</v>
      </c>
      <c r="B444" s="521">
        <v>497</v>
      </c>
      <c r="C444" s="521">
        <v>527</v>
      </c>
      <c r="D444" s="520">
        <v>0.4853515625</v>
      </c>
      <c r="E444" s="520">
        <v>0.5146484375</v>
      </c>
      <c r="F444" s="127"/>
      <c r="G444" s="127"/>
    </row>
    <row r="445" spans="1:7" ht="15.75" customHeight="1">
      <c r="A445" s="508" t="s">
        <v>659</v>
      </c>
      <c r="B445" s="521">
        <v>581</v>
      </c>
      <c r="C445" s="521">
        <v>369</v>
      </c>
      <c r="D445" s="520">
        <v>0.611578947368421</v>
      </c>
      <c r="E445" s="520">
        <v>0.38842105263157894</v>
      </c>
      <c r="F445" s="127"/>
      <c r="G445" s="127"/>
    </row>
    <row r="446" spans="1:7" ht="30" thickBot="1">
      <c r="A446" s="512" t="s">
        <v>660</v>
      </c>
      <c r="B446" s="522">
        <v>126</v>
      </c>
      <c r="C446" s="522">
        <v>895</v>
      </c>
      <c r="D446" s="520">
        <v>0.12340842311459353</v>
      </c>
      <c r="E446" s="520">
        <v>0.87659157688540645</v>
      </c>
      <c r="F446" s="127"/>
      <c r="G446" s="127"/>
    </row>
    <row r="447" spans="1:7" ht="15.75" customHeight="1" thickBot="1">
      <c r="A447" s="517" t="s">
        <v>423</v>
      </c>
      <c r="B447" s="523" t="s">
        <v>462</v>
      </c>
      <c r="C447" s="524" t="s">
        <v>464</v>
      </c>
      <c r="D447" s="518" t="s">
        <v>447</v>
      </c>
      <c r="E447" s="500" t="s">
        <v>442</v>
      </c>
      <c r="F447" s="127"/>
      <c r="G447" s="127"/>
    </row>
    <row r="448" spans="1:7" ht="15.75" customHeight="1">
      <c r="A448" s="508" t="s">
        <v>661</v>
      </c>
      <c r="B448" s="519" t="s">
        <v>672</v>
      </c>
      <c r="C448" s="519" t="s">
        <v>672</v>
      </c>
      <c r="D448" s="520" t="s">
        <v>320</v>
      </c>
      <c r="E448" s="520" t="s">
        <v>320</v>
      </c>
      <c r="F448" s="127"/>
      <c r="G448" s="127"/>
    </row>
    <row r="449" spans="1:10" ht="15.75" customHeight="1">
      <c r="A449" s="508" t="s">
        <v>662</v>
      </c>
      <c r="B449" s="521" t="s">
        <v>672</v>
      </c>
      <c r="C449" s="521" t="s">
        <v>672</v>
      </c>
      <c r="D449" s="520" t="s">
        <v>320</v>
      </c>
      <c r="E449" s="520" t="s">
        <v>320</v>
      </c>
      <c r="F449" s="127"/>
      <c r="G449" s="127"/>
    </row>
    <row r="450" spans="1:10" ht="15.75" customHeight="1">
      <c r="A450" s="508" t="s">
        <v>663</v>
      </c>
      <c r="B450" s="521" t="s">
        <v>672</v>
      </c>
      <c r="C450" s="521" t="s">
        <v>672</v>
      </c>
      <c r="D450" s="520" t="s">
        <v>320</v>
      </c>
      <c r="E450" s="520" t="s">
        <v>320</v>
      </c>
      <c r="F450" s="127"/>
      <c r="G450" s="127"/>
    </row>
    <row r="451" spans="1:10" ht="28.5" customHeight="1" thickBot="1">
      <c r="A451" s="512" t="s">
        <v>664</v>
      </c>
      <c r="B451" s="522" t="s">
        <v>672</v>
      </c>
      <c r="C451" s="522" t="s">
        <v>672</v>
      </c>
      <c r="D451" s="520" t="s">
        <v>320</v>
      </c>
      <c r="E451" s="520" t="s">
        <v>320</v>
      </c>
      <c r="F451" s="127"/>
      <c r="G451" s="127"/>
    </row>
    <row r="452" spans="1:10" ht="15.75" customHeight="1" thickBot="1">
      <c r="A452" s="517" t="s">
        <v>425</v>
      </c>
      <c r="B452" s="523" t="s">
        <v>462</v>
      </c>
      <c r="C452" s="524" t="s">
        <v>464</v>
      </c>
      <c r="D452" s="518" t="s">
        <v>447</v>
      </c>
      <c r="E452" s="500" t="s">
        <v>442</v>
      </c>
      <c r="F452" s="127"/>
      <c r="G452" s="127"/>
    </row>
    <row r="453" spans="1:10" ht="15.75" customHeight="1">
      <c r="A453" s="508" t="s">
        <v>665</v>
      </c>
      <c r="B453" s="519">
        <v>462</v>
      </c>
      <c r="C453" s="519">
        <v>109</v>
      </c>
      <c r="D453" s="520">
        <v>0.80910683012259199</v>
      </c>
      <c r="E453" s="520">
        <v>0.19089316987740806</v>
      </c>
      <c r="F453" s="127"/>
      <c r="G453" s="127"/>
    </row>
    <row r="454" spans="1:10" ht="15.75" customHeight="1">
      <c r="A454" s="508" t="s">
        <v>666</v>
      </c>
      <c r="B454" s="521">
        <v>486</v>
      </c>
      <c r="C454" s="521">
        <v>131</v>
      </c>
      <c r="D454" s="520">
        <v>0.78768233387358189</v>
      </c>
      <c r="E454" s="520">
        <v>0.21231766612641814</v>
      </c>
      <c r="F454" s="127"/>
      <c r="G454" s="127"/>
    </row>
    <row r="455" spans="1:10" ht="15.75" customHeight="1">
      <c r="A455" s="508" t="s">
        <v>667</v>
      </c>
      <c r="B455" s="521">
        <v>207</v>
      </c>
      <c r="C455" s="521">
        <v>364</v>
      </c>
      <c r="D455" s="520">
        <v>0.36252189141856395</v>
      </c>
      <c r="E455" s="520">
        <v>0.63747810858143605</v>
      </c>
      <c r="F455" s="127"/>
      <c r="G455" s="127"/>
    </row>
    <row r="456" spans="1:10" ht="15.75" customHeight="1" thickBot="1">
      <c r="A456" s="512" t="s">
        <v>668</v>
      </c>
      <c r="B456" s="522">
        <v>203</v>
      </c>
      <c r="C456" s="522">
        <v>414</v>
      </c>
      <c r="D456" s="525">
        <v>0.32901134521880065</v>
      </c>
      <c r="E456" s="525">
        <v>0.6709886547811994</v>
      </c>
      <c r="F456" s="127"/>
      <c r="G456" s="127"/>
    </row>
    <row r="457" spans="1:10" ht="15.75" customHeight="1">
      <c r="A457" s="486"/>
      <c r="B457" s="526"/>
      <c r="C457" s="489"/>
      <c r="D457" s="489"/>
      <c r="E457" s="489"/>
      <c r="F457" s="127"/>
      <c r="G457" s="127"/>
    </row>
    <row r="458" spans="1:10" ht="15.75" thickBot="1">
      <c r="A458" s="497" t="s">
        <v>395</v>
      </c>
      <c r="B458" s="498"/>
      <c r="C458" s="489"/>
      <c r="D458" s="489"/>
      <c r="E458" s="489"/>
      <c r="F458" s="127"/>
      <c r="G458" s="127"/>
    </row>
    <row r="459" spans="1:10" s="190" customFormat="1" ht="15.75" thickBot="1">
      <c r="A459" s="527" t="s">
        <v>394</v>
      </c>
      <c r="B459" s="500" t="s">
        <v>462</v>
      </c>
      <c r="C459" s="500" t="s">
        <v>464</v>
      </c>
      <c r="D459" s="500" t="s">
        <v>541</v>
      </c>
      <c r="E459" s="500" t="s">
        <v>447</v>
      </c>
      <c r="F459" s="192" t="s">
        <v>442</v>
      </c>
      <c r="G459" s="192" t="s">
        <v>540</v>
      </c>
    </row>
    <row r="460" spans="1:10">
      <c r="A460" s="503" t="s">
        <v>263</v>
      </c>
      <c r="B460" s="519">
        <v>3372</v>
      </c>
      <c r="C460" s="519">
        <v>10897</v>
      </c>
      <c r="D460" s="519">
        <v>4735</v>
      </c>
      <c r="E460" s="520">
        <v>0.17743632919385394</v>
      </c>
      <c r="F460" s="298">
        <v>0.57340559882130082</v>
      </c>
      <c r="G460" s="298">
        <v>0.2491580719848453</v>
      </c>
    </row>
    <row r="461" spans="1:10" s="176" customFormat="1" ht="15" customHeight="1">
      <c r="A461" s="508" t="s">
        <v>530</v>
      </c>
      <c r="B461" s="521">
        <v>576</v>
      </c>
      <c r="C461" s="521">
        <v>2975</v>
      </c>
      <c r="D461" s="521">
        <v>109</v>
      </c>
      <c r="E461" s="520">
        <v>0.15737704918032788</v>
      </c>
      <c r="F461" s="298">
        <v>0.81284153005464477</v>
      </c>
      <c r="G461" s="298">
        <v>2.9781420765027322E-2</v>
      </c>
      <c r="J461"/>
    </row>
    <row r="462" spans="1:10" ht="15.75" thickBot="1">
      <c r="A462" s="497"/>
      <c r="B462" s="528"/>
      <c r="C462" s="529"/>
      <c r="D462" s="529"/>
      <c r="E462" s="530"/>
      <c r="F462" s="229"/>
      <c r="G462" s="229"/>
    </row>
    <row r="463" spans="1:10" s="190" customFormat="1" ht="15.75" thickBot="1">
      <c r="A463" s="527" t="s">
        <v>490</v>
      </c>
      <c r="B463" s="500" t="s">
        <v>491</v>
      </c>
      <c r="C463" s="500" t="s">
        <v>487</v>
      </c>
      <c r="D463" s="500" t="s">
        <v>492</v>
      </c>
      <c r="E463" s="489"/>
      <c r="F463" s="127"/>
      <c r="G463" s="127"/>
    </row>
    <row r="464" spans="1:10" ht="15.75" customHeight="1" thickBot="1">
      <c r="A464" s="216" t="s">
        <v>398</v>
      </c>
      <c r="B464" s="301">
        <v>7356</v>
      </c>
      <c r="C464" s="302">
        <v>19004</v>
      </c>
      <c r="D464" s="334">
        <v>0.38707640496737528</v>
      </c>
      <c r="E464" s="542"/>
      <c r="F464" s="127"/>
      <c r="G464" s="127"/>
    </row>
    <row r="465" spans="1:7" ht="15.75" customHeight="1">
      <c r="A465" s="218" t="s">
        <v>400</v>
      </c>
      <c r="B465" s="299">
        <v>97</v>
      </c>
      <c r="C465" s="300">
        <v>205</v>
      </c>
      <c r="D465" s="330">
        <v>0.47317073170731705</v>
      </c>
      <c r="E465" s="542"/>
      <c r="F465" s="127"/>
      <c r="G465" s="127"/>
    </row>
    <row r="466" spans="1:7" ht="15.75" customHeight="1">
      <c r="A466" s="207" t="s">
        <v>401</v>
      </c>
      <c r="B466" s="307">
        <v>2189</v>
      </c>
      <c r="C466" s="300">
        <v>4003</v>
      </c>
      <c r="D466" s="339">
        <v>0.54683987009742696</v>
      </c>
      <c r="E466" s="542"/>
      <c r="F466" s="127"/>
      <c r="G466" s="127"/>
    </row>
    <row r="467" spans="1:7" ht="15.75" customHeight="1">
      <c r="A467" s="207" t="s">
        <v>402</v>
      </c>
      <c r="B467" s="307">
        <v>4101</v>
      </c>
      <c r="C467" s="300">
        <v>10521</v>
      </c>
      <c r="D467" s="339">
        <v>0.38979184488166524</v>
      </c>
      <c r="E467" s="489"/>
      <c r="F467" s="127"/>
      <c r="G467" s="127"/>
    </row>
    <row r="468" spans="1:7" ht="15.75" customHeight="1">
      <c r="A468" s="207" t="s">
        <v>403</v>
      </c>
      <c r="B468" s="307">
        <v>969</v>
      </c>
      <c r="C468" s="300">
        <v>4275</v>
      </c>
      <c r="D468" s="339">
        <v>0.22666666666666666</v>
      </c>
      <c r="E468" s="489"/>
      <c r="F468" s="127"/>
      <c r="G468" s="127"/>
    </row>
    <row r="469" spans="1:7" ht="15.75" customHeight="1">
      <c r="A469" s="208" t="s">
        <v>6</v>
      </c>
      <c r="B469" s="307">
        <v>240</v>
      </c>
      <c r="C469" s="300">
        <v>1704</v>
      </c>
      <c r="D469" s="339">
        <v>0.14084507042253522</v>
      </c>
      <c r="E469" s="489"/>
      <c r="F469" s="127"/>
      <c r="G469" s="127"/>
    </row>
    <row r="470" spans="1:7" ht="15.75" customHeight="1">
      <c r="A470" s="207" t="s">
        <v>404</v>
      </c>
      <c r="B470" s="307">
        <v>328</v>
      </c>
      <c r="C470" s="300">
        <v>685</v>
      </c>
      <c r="D470" s="339">
        <v>0.47883211678832116</v>
      </c>
      <c r="E470" s="489"/>
      <c r="F470" s="127"/>
      <c r="G470" s="127"/>
    </row>
    <row r="471" spans="1:7" ht="15.75" customHeight="1">
      <c r="A471" s="207" t="s">
        <v>591</v>
      </c>
      <c r="B471" s="307">
        <v>1367</v>
      </c>
      <c r="C471" s="300">
        <v>2408</v>
      </c>
      <c r="D471" s="339">
        <v>0.56769102990033227</v>
      </c>
      <c r="E471" s="489"/>
      <c r="F471" s="127"/>
      <c r="G471" s="127"/>
    </row>
    <row r="472" spans="1:7" ht="15.75" customHeight="1">
      <c r="A472" s="207" t="s">
        <v>406</v>
      </c>
      <c r="B472" s="307">
        <v>95</v>
      </c>
      <c r="C472" s="300">
        <v>895</v>
      </c>
      <c r="D472" s="339">
        <v>0.10614525139664804</v>
      </c>
      <c r="E472" s="489"/>
      <c r="F472" s="127"/>
      <c r="G472" s="127"/>
    </row>
    <row r="473" spans="1:7" ht="15.75" customHeight="1">
      <c r="A473" s="207" t="s">
        <v>407</v>
      </c>
      <c r="B473" s="307">
        <v>105</v>
      </c>
      <c r="C473" s="300">
        <v>968</v>
      </c>
      <c r="D473" s="339">
        <v>0.10847107438016529</v>
      </c>
      <c r="E473" s="489"/>
      <c r="F473" s="127"/>
      <c r="G473" s="127"/>
    </row>
    <row r="474" spans="1:7" ht="15.75" customHeight="1">
      <c r="A474" s="207" t="s">
        <v>639</v>
      </c>
      <c r="B474" s="307">
        <v>395</v>
      </c>
      <c r="C474" s="300">
        <v>2448</v>
      </c>
      <c r="D474" s="339">
        <v>0.16135620915032681</v>
      </c>
      <c r="E474" s="489"/>
      <c r="F474" s="127"/>
      <c r="G474" s="127"/>
    </row>
    <row r="475" spans="1:7" ht="15.75" customHeight="1">
      <c r="A475" s="207" t="s">
        <v>218</v>
      </c>
      <c r="B475" s="307">
        <v>673</v>
      </c>
      <c r="C475" s="300">
        <v>784</v>
      </c>
      <c r="D475" s="339">
        <v>0.85841836734693877</v>
      </c>
      <c r="E475" s="489"/>
      <c r="F475" s="127"/>
      <c r="G475" s="127"/>
    </row>
    <row r="476" spans="1:7" ht="15.75" customHeight="1">
      <c r="A476" s="207" t="s">
        <v>29</v>
      </c>
      <c r="B476" s="307">
        <v>2004</v>
      </c>
      <c r="C476" s="300">
        <v>2836</v>
      </c>
      <c r="D476" s="339">
        <v>0.7066290550070522</v>
      </c>
      <c r="E476" s="489"/>
      <c r="F476" s="127"/>
      <c r="G476" s="127"/>
    </row>
    <row r="477" spans="1:7" ht="15.75" customHeight="1">
      <c r="A477" s="207" t="s">
        <v>40</v>
      </c>
      <c r="B477" s="307">
        <v>66</v>
      </c>
      <c r="C477" s="300">
        <v>150</v>
      </c>
      <c r="D477" s="339">
        <v>0.44</v>
      </c>
      <c r="E477" s="489"/>
      <c r="F477" s="127"/>
      <c r="G477" s="127"/>
    </row>
    <row r="478" spans="1:7" ht="15.75" customHeight="1">
      <c r="A478" s="207" t="s">
        <v>544</v>
      </c>
      <c r="B478" s="307">
        <v>546</v>
      </c>
      <c r="C478" s="300">
        <v>948</v>
      </c>
      <c r="D478" s="339">
        <v>0.57594936708860756</v>
      </c>
      <c r="E478" s="489"/>
      <c r="F478" s="127"/>
      <c r="G478" s="127"/>
    </row>
    <row r="479" spans="1:7" ht="15.75" customHeight="1">
      <c r="A479" s="207" t="s">
        <v>32</v>
      </c>
      <c r="B479" s="307">
        <v>367</v>
      </c>
      <c r="C479" s="300">
        <v>2567</v>
      </c>
      <c r="D479" s="339">
        <v>0.14296844565640826</v>
      </c>
      <c r="E479" s="489"/>
      <c r="F479" s="127"/>
      <c r="G479" s="127"/>
    </row>
    <row r="480" spans="1:7" ht="15.75" customHeight="1">
      <c r="A480" s="207" t="s">
        <v>409</v>
      </c>
      <c r="B480" s="307">
        <v>267</v>
      </c>
      <c r="C480" s="300">
        <v>547</v>
      </c>
      <c r="D480" s="339">
        <v>0.48811700182815354</v>
      </c>
      <c r="E480" s="489"/>
      <c r="F480" s="127"/>
      <c r="G480" s="127"/>
    </row>
    <row r="481" spans="1:7" ht="15.75" customHeight="1">
      <c r="A481" s="207" t="s">
        <v>220</v>
      </c>
      <c r="B481" s="307">
        <v>428</v>
      </c>
      <c r="C481" s="300">
        <v>554</v>
      </c>
      <c r="D481" s="339">
        <v>0.77256317689530685</v>
      </c>
      <c r="E481" s="489"/>
      <c r="F481" s="127"/>
      <c r="G481" s="127"/>
    </row>
    <row r="482" spans="1:7" ht="15.75" customHeight="1">
      <c r="A482" s="207" t="s">
        <v>551</v>
      </c>
      <c r="B482" s="307">
        <v>106</v>
      </c>
      <c r="C482" s="300">
        <v>278</v>
      </c>
      <c r="D482" s="339">
        <v>0.38129496402877699</v>
      </c>
      <c r="E482" s="489"/>
      <c r="F482" s="127"/>
      <c r="G482" s="127"/>
    </row>
    <row r="483" spans="1:7" ht="15.75" customHeight="1">
      <c r="A483" s="207" t="s">
        <v>593</v>
      </c>
      <c r="B483" s="307">
        <v>82</v>
      </c>
      <c r="C483" s="300">
        <v>125</v>
      </c>
      <c r="D483" s="339">
        <v>0.65600000000000003</v>
      </c>
      <c r="E483" s="489"/>
      <c r="F483" s="127"/>
      <c r="G483" s="127"/>
    </row>
    <row r="484" spans="1:7" ht="15.75" customHeight="1">
      <c r="A484" s="207" t="s">
        <v>459</v>
      </c>
      <c r="B484" s="307">
        <v>42</v>
      </c>
      <c r="C484" s="300">
        <v>524</v>
      </c>
      <c r="D484" s="339">
        <v>8.0152671755725186E-2</v>
      </c>
      <c r="E484" s="489"/>
      <c r="F484" s="127"/>
      <c r="G484" s="127"/>
    </row>
    <row r="485" spans="1:7" ht="15.75" customHeight="1">
      <c r="A485" s="207" t="s">
        <v>460</v>
      </c>
      <c r="B485" s="307">
        <v>245</v>
      </c>
      <c r="C485" s="300">
        <v>583</v>
      </c>
      <c r="D485" s="339">
        <v>0.42024013722126929</v>
      </c>
      <c r="E485" s="489"/>
      <c r="F485" s="127"/>
      <c r="G485" s="127"/>
    </row>
    <row r="486" spans="1:7" ht="15.75" customHeight="1">
      <c r="A486" s="4" t="s">
        <v>414</v>
      </c>
      <c r="B486" s="307">
        <v>259</v>
      </c>
      <c r="C486" s="300">
        <v>336</v>
      </c>
      <c r="D486" s="339">
        <v>0.77083333333333337</v>
      </c>
      <c r="E486" s="489"/>
      <c r="F486" s="127"/>
      <c r="G486" s="127"/>
    </row>
    <row r="487" spans="1:7" ht="15.75" customHeight="1">
      <c r="A487" s="4" t="s">
        <v>415</v>
      </c>
      <c r="B487" s="307">
        <v>1014</v>
      </c>
      <c r="C487" s="300">
        <v>1734</v>
      </c>
      <c r="D487" s="339">
        <v>0.58477508650519028</v>
      </c>
      <c r="E487" s="489"/>
      <c r="F487" s="127"/>
      <c r="G487" s="127"/>
    </row>
    <row r="488" spans="1:7" ht="15.75" customHeight="1">
      <c r="A488" s="207" t="s">
        <v>545</v>
      </c>
      <c r="B488" s="307">
        <v>1312</v>
      </c>
      <c r="C488" s="300">
        <v>3333</v>
      </c>
      <c r="D488" s="339">
        <v>0.39363936393639365</v>
      </c>
      <c r="E488" s="489"/>
      <c r="F488" s="127"/>
      <c r="G488" s="127"/>
    </row>
    <row r="489" spans="1:7" ht="15.75" customHeight="1" thickBot="1">
      <c r="A489" s="217" t="s">
        <v>427</v>
      </c>
      <c r="B489" s="305">
        <v>3756</v>
      </c>
      <c r="C489" s="306">
        <v>4401</v>
      </c>
      <c r="D489" s="340">
        <v>0.85344239945466938</v>
      </c>
      <c r="E489" s="489"/>
      <c r="F489" s="127"/>
      <c r="G489" s="127"/>
    </row>
    <row r="490" spans="1:7" ht="15.75" customHeight="1" thickBot="1">
      <c r="A490" s="486"/>
      <c r="B490" s="526"/>
      <c r="C490" s="489"/>
      <c r="D490" s="489"/>
      <c r="E490" s="489"/>
      <c r="F490" s="127"/>
      <c r="G490" s="127"/>
    </row>
    <row r="491" spans="1:7" ht="15.75" customHeight="1" thickBot="1">
      <c r="A491" s="531" t="s">
        <v>547</v>
      </c>
      <c r="B491" s="518" t="s">
        <v>548</v>
      </c>
      <c r="C491" s="500" t="s">
        <v>487</v>
      </c>
      <c r="D491" s="502" t="s">
        <v>549</v>
      </c>
      <c r="E491" s="489"/>
      <c r="F491" s="127"/>
      <c r="G491" s="127"/>
    </row>
    <row r="492" spans="1:7" ht="15.75" customHeight="1" thickBot="1">
      <c r="A492" s="211" t="s">
        <v>398</v>
      </c>
      <c r="B492" s="301">
        <v>2078</v>
      </c>
      <c r="C492" s="302">
        <v>19004</v>
      </c>
      <c r="D492" s="334">
        <v>0.10934540096821722</v>
      </c>
      <c r="E492" s="489"/>
      <c r="F492" s="127"/>
      <c r="G492" s="127"/>
    </row>
    <row r="493" spans="1:7" ht="15.75" customHeight="1">
      <c r="A493" s="215" t="s">
        <v>400</v>
      </c>
      <c r="B493" s="299">
        <v>15</v>
      </c>
      <c r="C493" s="300">
        <v>205</v>
      </c>
      <c r="D493" s="330">
        <v>7.3170731707317069E-2</v>
      </c>
      <c r="E493" s="489"/>
      <c r="F493" s="127"/>
      <c r="G493" s="127"/>
    </row>
    <row r="494" spans="1:7" ht="15.75" customHeight="1">
      <c r="A494" s="212" t="s">
        <v>401</v>
      </c>
      <c r="B494" s="307">
        <v>535</v>
      </c>
      <c r="C494" s="300">
        <v>4003</v>
      </c>
      <c r="D494" s="339">
        <v>0.1336497626779915</v>
      </c>
      <c r="E494" s="489"/>
      <c r="F494" s="127"/>
      <c r="G494" s="127"/>
    </row>
    <row r="495" spans="1:7" ht="15.75" customHeight="1">
      <c r="A495" s="212" t="s">
        <v>402</v>
      </c>
      <c r="B495" s="307">
        <v>1263</v>
      </c>
      <c r="C495" s="300">
        <v>10521</v>
      </c>
      <c r="D495" s="339">
        <v>0.12004562303963502</v>
      </c>
      <c r="E495" s="489"/>
      <c r="F495" s="127"/>
      <c r="G495" s="127"/>
    </row>
    <row r="496" spans="1:7" ht="15.75" customHeight="1">
      <c r="A496" s="212" t="s">
        <v>403</v>
      </c>
      <c r="B496" s="307">
        <v>265</v>
      </c>
      <c r="C496" s="300">
        <v>4275</v>
      </c>
      <c r="D496" s="339">
        <v>6.1988304093567252E-2</v>
      </c>
      <c r="E496" s="489"/>
      <c r="F496" s="127"/>
      <c r="G496" s="127"/>
    </row>
    <row r="497" spans="1:7" ht="15.75" customHeight="1">
      <c r="A497" s="213" t="s">
        <v>6</v>
      </c>
      <c r="B497" s="307">
        <v>61</v>
      </c>
      <c r="C497" s="300">
        <v>1704</v>
      </c>
      <c r="D497" s="339">
        <v>3.5798122065727703E-2</v>
      </c>
      <c r="E497" s="489"/>
      <c r="F497" s="127"/>
      <c r="G497" s="127"/>
    </row>
    <row r="498" spans="1:7" ht="15.75" customHeight="1">
      <c r="A498" s="212" t="s">
        <v>404</v>
      </c>
      <c r="B498" s="307">
        <v>264</v>
      </c>
      <c r="C498" s="300">
        <v>685</v>
      </c>
      <c r="D498" s="339">
        <v>0.38540145985401458</v>
      </c>
      <c r="E498" s="489"/>
      <c r="F498" s="127"/>
      <c r="G498" s="127"/>
    </row>
    <row r="499" spans="1:7" ht="15.75" customHeight="1">
      <c r="A499" s="212" t="s">
        <v>591</v>
      </c>
      <c r="B499" s="307">
        <v>205</v>
      </c>
      <c r="C499" s="300">
        <v>2408</v>
      </c>
      <c r="D499" s="339">
        <v>8.5132890365448508E-2</v>
      </c>
      <c r="E499" s="489"/>
      <c r="F499" s="127"/>
      <c r="G499" s="127"/>
    </row>
    <row r="500" spans="1:7" ht="15.75" customHeight="1">
      <c r="A500" s="212" t="s">
        <v>406</v>
      </c>
      <c r="B500" s="307">
        <v>102</v>
      </c>
      <c r="C500" s="300">
        <v>895</v>
      </c>
      <c r="D500" s="339">
        <v>0.11396648044692738</v>
      </c>
      <c r="E500" s="489"/>
      <c r="F500" s="127"/>
      <c r="G500" s="127"/>
    </row>
    <row r="501" spans="1:7" ht="15.75" customHeight="1">
      <c r="A501" s="212" t="s">
        <v>407</v>
      </c>
      <c r="B501" s="307">
        <v>11</v>
      </c>
      <c r="C501" s="300">
        <v>968</v>
      </c>
      <c r="D501" s="339">
        <v>1.1363636363636364E-2</v>
      </c>
      <c r="E501" s="489"/>
      <c r="F501" s="127"/>
      <c r="G501" s="127"/>
    </row>
    <row r="502" spans="1:7" ht="15.75" customHeight="1">
      <c r="A502" s="212" t="s">
        <v>639</v>
      </c>
      <c r="B502" s="307">
        <v>430</v>
      </c>
      <c r="C502" s="300">
        <v>2448</v>
      </c>
      <c r="D502" s="339">
        <v>0.17565359477124182</v>
      </c>
      <c r="E502" s="489"/>
      <c r="F502" s="127"/>
      <c r="G502" s="127"/>
    </row>
    <row r="503" spans="1:7" ht="15.75" customHeight="1">
      <c r="A503" s="212" t="s">
        <v>218</v>
      </c>
      <c r="B503" s="307">
        <v>10</v>
      </c>
      <c r="C503" s="300">
        <v>784</v>
      </c>
      <c r="D503" s="339">
        <v>1.2755102040816327E-2</v>
      </c>
      <c r="E503" s="489"/>
      <c r="F503" s="127"/>
      <c r="G503" s="127"/>
    </row>
    <row r="504" spans="1:7" ht="15.75" customHeight="1">
      <c r="A504" s="212" t="s">
        <v>29</v>
      </c>
      <c r="B504" s="307">
        <v>398</v>
      </c>
      <c r="C504" s="300">
        <v>2836</v>
      </c>
      <c r="D504" s="339">
        <v>0.14033850493653033</v>
      </c>
      <c r="E504" s="489"/>
      <c r="F504" s="127"/>
      <c r="G504" s="127"/>
    </row>
    <row r="505" spans="1:7" ht="15.75" customHeight="1">
      <c r="A505" s="207" t="s">
        <v>40</v>
      </c>
      <c r="B505" s="307">
        <v>44</v>
      </c>
      <c r="C505" s="300">
        <v>150</v>
      </c>
      <c r="D505" s="339">
        <v>0.29333333333333333</v>
      </c>
      <c r="E505" s="489"/>
      <c r="F505" s="127"/>
      <c r="G505" s="127"/>
    </row>
    <row r="506" spans="1:7" ht="15.75" customHeight="1">
      <c r="A506" s="207" t="s">
        <v>544</v>
      </c>
      <c r="B506" s="307">
        <v>133</v>
      </c>
      <c r="C506" s="300">
        <v>948</v>
      </c>
      <c r="D506" s="339">
        <v>0.14029535864978904</v>
      </c>
      <c r="E506" s="489"/>
      <c r="F506" s="127"/>
      <c r="G506" s="127"/>
    </row>
    <row r="507" spans="1:7" ht="15.75" customHeight="1">
      <c r="A507" s="212" t="s">
        <v>32</v>
      </c>
      <c r="B507" s="307">
        <v>150</v>
      </c>
      <c r="C507" s="300">
        <v>2567</v>
      </c>
      <c r="D507" s="339">
        <v>5.84339696143358E-2</v>
      </c>
      <c r="E507" s="489"/>
      <c r="F507" s="127"/>
      <c r="G507" s="127"/>
    </row>
    <row r="508" spans="1:7" ht="15.75" customHeight="1">
      <c r="A508" s="212" t="s">
        <v>409</v>
      </c>
      <c r="B508" s="307">
        <v>24</v>
      </c>
      <c r="C508" s="300">
        <v>547</v>
      </c>
      <c r="D508" s="339">
        <v>4.3875685557586835E-2</v>
      </c>
      <c r="E508" s="489"/>
      <c r="F508" s="127"/>
      <c r="G508" s="127"/>
    </row>
    <row r="509" spans="1:7" ht="15.75" customHeight="1">
      <c r="A509" s="212" t="s">
        <v>220</v>
      </c>
      <c r="B509" s="307">
        <v>64</v>
      </c>
      <c r="C509" s="300">
        <v>554</v>
      </c>
      <c r="D509" s="339">
        <v>0.11552346570397112</v>
      </c>
      <c r="E509" s="489"/>
      <c r="F509" s="127"/>
      <c r="G509" s="127"/>
    </row>
    <row r="510" spans="1:7" ht="15.75" customHeight="1">
      <c r="A510" s="212" t="s">
        <v>551</v>
      </c>
      <c r="B510" s="307">
        <v>78</v>
      </c>
      <c r="C510" s="300">
        <v>278</v>
      </c>
      <c r="D510" s="339">
        <v>0.2805755395683453</v>
      </c>
      <c r="E510" s="489"/>
      <c r="F510" s="127"/>
      <c r="G510" s="127"/>
    </row>
    <row r="511" spans="1:7" ht="15.75" customHeight="1">
      <c r="A511" s="212" t="s">
        <v>593</v>
      </c>
      <c r="B511" s="307">
        <v>23</v>
      </c>
      <c r="C511" s="300">
        <v>125</v>
      </c>
      <c r="D511" s="339">
        <v>0.184</v>
      </c>
      <c r="E511" s="489"/>
      <c r="F511" s="127"/>
      <c r="G511" s="127"/>
    </row>
    <row r="512" spans="1:7" ht="15.75" customHeight="1">
      <c r="A512" s="212" t="s">
        <v>459</v>
      </c>
      <c r="B512" s="307">
        <v>32</v>
      </c>
      <c r="C512" s="300">
        <v>524</v>
      </c>
      <c r="D512" s="339">
        <v>6.1068702290076333E-2</v>
      </c>
      <c r="E512" s="489"/>
      <c r="F512" s="127"/>
      <c r="G512" s="127"/>
    </row>
    <row r="513" spans="1:7" ht="15.75" customHeight="1">
      <c r="A513" s="212" t="s">
        <v>460</v>
      </c>
      <c r="B513" s="307">
        <v>49</v>
      </c>
      <c r="C513" s="300">
        <v>583</v>
      </c>
      <c r="D513" s="339">
        <v>8.4048027444253853E-2</v>
      </c>
      <c r="E513" s="489"/>
      <c r="F513" s="127"/>
      <c r="G513" s="127"/>
    </row>
    <row r="514" spans="1:7" ht="15.75" customHeight="1">
      <c r="A514" s="4" t="s">
        <v>414</v>
      </c>
      <c r="B514" s="307">
        <v>51</v>
      </c>
      <c r="C514" s="300">
        <v>336</v>
      </c>
      <c r="D514" s="339">
        <v>0.15178571428571427</v>
      </c>
      <c r="E514" s="489"/>
      <c r="F514" s="127"/>
      <c r="G514" s="127"/>
    </row>
    <row r="515" spans="1:7" ht="15.75" customHeight="1">
      <c r="A515" s="4" t="s">
        <v>415</v>
      </c>
      <c r="B515" s="307">
        <v>0</v>
      </c>
      <c r="C515" s="300">
        <v>1734</v>
      </c>
      <c r="D515" s="339">
        <v>0</v>
      </c>
      <c r="E515" s="489"/>
      <c r="F515" s="127"/>
      <c r="G515" s="127"/>
    </row>
    <row r="516" spans="1:7" ht="15.75" customHeight="1">
      <c r="A516" s="212" t="s">
        <v>545</v>
      </c>
      <c r="B516" s="307">
        <v>20</v>
      </c>
      <c r="C516" s="300">
        <v>3333</v>
      </c>
      <c r="D516" s="339">
        <v>6.0006000600060002E-3</v>
      </c>
      <c r="E516" s="489"/>
      <c r="F516" s="127"/>
      <c r="G516" s="127"/>
    </row>
    <row r="517" spans="1:7" ht="15.75" customHeight="1" thickBot="1">
      <c r="A517" s="214" t="s">
        <v>427</v>
      </c>
      <c r="B517" s="305">
        <v>77</v>
      </c>
      <c r="C517" s="306">
        <v>4401</v>
      </c>
      <c r="D517" s="340">
        <v>1.7496023630992955E-2</v>
      </c>
      <c r="E517" s="489"/>
      <c r="F517" s="127"/>
      <c r="G517" s="127"/>
    </row>
    <row r="518" spans="1:7" ht="15.75" customHeight="1" thickBot="1">
      <c r="A518" s="486"/>
      <c r="B518" s="526"/>
      <c r="C518" s="489"/>
      <c r="D518" s="489"/>
      <c r="E518" s="489"/>
      <c r="F518" s="127"/>
      <c r="G518" s="127"/>
    </row>
    <row r="519" spans="1:7" ht="15.75" customHeight="1" thickBot="1">
      <c r="A519" s="531" t="s">
        <v>489</v>
      </c>
      <c r="B519" s="518" t="s">
        <v>494</v>
      </c>
      <c r="C519" s="500" t="s">
        <v>487</v>
      </c>
      <c r="D519" s="502" t="s">
        <v>493</v>
      </c>
      <c r="E519" s="489"/>
      <c r="F519" s="127"/>
      <c r="G519" s="127"/>
    </row>
    <row r="520" spans="1:7" ht="15.75" customHeight="1" thickBot="1">
      <c r="A520" s="211" t="s">
        <v>398</v>
      </c>
      <c r="B520" s="301" t="s">
        <v>672</v>
      </c>
      <c r="C520" s="302">
        <v>19004</v>
      </c>
      <c r="D520" s="334" t="s">
        <v>672</v>
      </c>
      <c r="E520" s="489"/>
      <c r="F520" s="127"/>
      <c r="G520" s="127"/>
    </row>
    <row r="521" spans="1:7" ht="15.75" customHeight="1">
      <c r="A521" s="215" t="s">
        <v>400</v>
      </c>
      <c r="B521" s="299" t="s">
        <v>672</v>
      </c>
      <c r="C521" s="300">
        <v>205</v>
      </c>
      <c r="D521" s="330" t="s">
        <v>672</v>
      </c>
      <c r="E521" s="489"/>
      <c r="F521" s="127"/>
      <c r="G521" s="127"/>
    </row>
    <row r="522" spans="1:7" ht="15.75" customHeight="1">
      <c r="A522" s="212" t="s">
        <v>401</v>
      </c>
      <c r="B522" s="307" t="s">
        <v>672</v>
      </c>
      <c r="C522" s="300">
        <v>4003</v>
      </c>
      <c r="D522" s="339" t="s">
        <v>672</v>
      </c>
      <c r="E522" s="489"/>
      <c r="F522" s="127"/>
      <c r="G522" s="127"/>
    </row>
    <row r="523" spans="1:7" ht="15.75" customHeight="1">
      <c r="A523" s="212" t="s">
        <v>402</v>
      </c>
      <c r="B523" s="307" t="s">
        <v>672</v>
      </c>
      <c r="C523" s="300">
        <v>10521</v>
      </c>
      <c r="D523" s="339" t="s">
        <v>672</v>
      </c>
      <c r="E523" s="489"/>
      <c r="F523" s="127"/>
      <c r="G523" s="127"/>
    </row>
    <row r="524" spans="1:7" ht="15.75" customHeight="1">
      <c r="A524" s="212" t="s">
        <v>403</v>
      </c>
      <c r="B524" s="307" t="s">
        <v>672</v>
      </c>
      <c r="C524" s="300">
        <v>4275</v>
      </c>
      <c r="D524" s="339" t="s">
        <v>672</v>
      </c>
      <c r="E524" s="489"/>
      <c r="F524" s="127"/>
      <c r="G524" s="127"/>
    </row>
    <row r="525" spans="1:7" ht="15.75" customHeight="1">
      <c r="A525" s="213" t="s">
        <v>6</v>
      </c>
      <c r="B525" s="307" t="s">
        <v>672</v>
      </c>
      <c r="C525" s="300">
        <v>1704</v>
      </c>
      <c r="D525" s="339" t="s">
        <v>672</v>
      </c>
      <c r="E525" s="489"/>
      <c r="F525" s="127"/>
      <c r="G525" s="127"/>
    </row>
    <row r="526" spans="1:7" ht="15.75" customHeight="1">
      <c r="A526" s="212" t="s">
        <v>404</v>
      </c>
      <c r="B526" s="307" t="s">
        <v>672</v>
      </c>
      <c r="C526" s="300">
        <v>685</v>
      </c>
      <c r="D526" s="339" t="s">
        <v>672</v>
      </c>
      <c r="E526" s="489"/>
      <c r="F526" s="127"/>
      <c r="G526" s="127"/>
    </row>
    <row r="527" spans="1:7" ht="15.75" customHeight="1">
      <c r="A527" s="212" t="s">
        <v>591</v>
      </c>
      <c r="B527" s="307" t="s">
        <v>672</v>
      </c>
      <c r="C527" s="300">
        <v>2408</v>
      </c>
      <c r="D527" s="339" t="s">
        <v>672</v>
      </c>
      <c r="E527" s="489"/>
      <c r="F527" s="127"/>
      <c r="G527" s="127"/>
    </row>
    <row r="528" spans="1:7" ht="15.75" customHeight="1">
      <c r="A528" s="212" t="s">
        <v>406</v>
      </c>
      <c r="B528" s="307" t="s">
        <v>672</v>
      </c>
      <c r="C528" s="300">
        <v>895</v>
      </c>
      <c r="D528" s="339" t="s">
        <v>672</v>
      </c>
      <c r="E528" s="489"/>
      <c r="F528" s="127"/>
      <c r="G528" s="127"/>
    </row>
    <row r="529" spans="1:7" ht="15.75" customHeight="1">
      <c r="A529" s="212" t="s">
        <v>407</v>
      </c>
      <c r="B529" s="307" t="s">
        <v>672</v>
      </c>
      <c r="C529" s="300">
        <v>968</v>
      </c>
      <c r="D529" s="339" t="s">
        <v>672</v>
      </c>
      <c r="E529" s="489"/>
      <c r="F529" s="127"/>
      <c r="G529" s="127"/>
    </row>
    <row r="530" spans="1:7" ht="15.75" customHeight="1">
      <c r="A530" s="212" t="s">
        <v>639</v>
      </c>
      <c r="B530" s="307" t="s">
        <v>672</v>
      </c>
      <c r="C530" s="300">
        <v>2448</v>
      </c>
      <c r="D530" s="339" t="s">
        <v>672</v>
      </c>
      <c r="E530" s="489"/>
      <c r="F530" s="127"/>
      <c r="G530" s="127"/>
    </row>
    <row r="531" spans="1:7" ht="15.75" customHeight="1">
      <c r="A531" s="212" t="s">
        <v>218</v>
      </c>
      <c r="B531" s="307" t="s">
        <v>672</v>
      </c>
      <c r="C531" s="300">
        <v>784</v>
      </c>
      <c r="D531" s="339" t="s">
        <v>672</v>
      </c>
      <c r="E531" s="489"/>
      <c r="F531" s="127"/>
      <c r="G531" s="127"/>
    </row>
    <row r="532" spans="1:7" ht="15.75" customHeight="1">
      <c r="A532" s="212" t="s">
        <v>29</v>
      </c>
      <c r="B532" s="307" t="s">
        <v>672</v>
      </c>
      <c r="C532" s="300">
        <v>2836</v>
      </c>
      <c r="D532" s="339" t="s">
        <v>672</v>
      </c>
      <c r="E532" s="489"/>
      <c r="F532" s="127"/>
      <c r="G532" s="127"/>
    </row>
    <row r="533" spans="1:7" ht="15.75" customHeight="1">
      <c r="A533" s="207" t="s">
        <v>40</v>
      </c>
      <c r="B533" s="307" t="s">
        <v>672</v>
      </c>
      <c r="C533" s="300">
        <v>150</v>
      </c>
      <c r="D533" s="339" t="s">
        <v>672</v>
      </c>
      <c r="E533" s="489"/>
      <c r="F533" s="127"/>
      <c r="G533" s="127"/>
    </row>
    <row r="534" spans="1:7" ht="15.75" customHeight="1">
      <c r="A534" s="207" t="s">
        <v>544</v>
      </c>
      <c r="B534" s="307" t="s">
        <v>672</v>
      </c>
      <c r="C534" s="300">
        <v>948</v>
      </c>
      <c r="D534" s="339" t="s">
        <v>672</v>
      </c>
      <c r="E534" s="489"/>
      <c r="F534" s="127"/>
      <c r="G534" s="127"/>
    </row>
    <row r="535" spans="1:7" ht="15.75" customHeight="1">
      <c r="A535" s="212" t="s">
        <v>32</v>
      </c>
      <c r="B535" s="307" t="s">
        <v>672</v>
      </c>
      <c r="C535" s="300">
        <v>2567</v>
      </c>
      <c r="D535" s="339" t="s">
        <v>672</v>
      </c>
      <c r="E535" s="489"/>
      <c r="F535" s="127"/>
      <c r="G535" s="127"/>
    </row>
    <row r="536" spans="1:7" ht="15.75" customHeight="1">
      <c r="A536" s="212" t="s">
        <v>409</v>
      </c>
      <c r="B536" s="307" t="s">
        <v>672</v>
      </c>
      <c r="C536" s="300">
        <v>547</v>
      </c>
      <c r="D536" s="339" t="s">
        <v>672</v>
      </c>
      <c r="E536" s="489"/>
      <c r="F536" s="127"/>
      <c r="G536" s="127"/>
    </row>
    <row r="537" spans="1:7" ht="15.75" customHeight="1">
      <c r="A537" s="212" t="s">
        <v>220</v>
      </c>
      <c r="B537" s="307" t="s">
        <v>672</v>
      </c>
      <c r="C537" s="300">
        <v>554</v>
      </c>
      <c r="D537" s="339" t="s">
        <v>672</v>
      </c>
      <c r="E537" s="489"/>
      <c r="F537" s="127"/>
      <c r="G537" s="127"/>
    </row>
    <row r="538" spans="1:7" ht="15.75" customHeight="1">
      <c r="A538" s="212" t="s">
        <v>551</v>
      </c>
      <c r="B538" s="307" t="s">
        <v>672</v>
      </c>
      <c r="C538" s="300">
        <v>278</v>
      </c>
      <c r="D538" s="339" t="s">
        <v>672</v>
      </c>
      <c r="E538" s="489"/>
      <c r="F538" s="127"/>
      <c r="G538" s="127"/>
    </row>
    <row r="539" spans="1:7" ht="15.75" customHeight="1">
      <c r="A539" s="212" t="s">
        <v>593</v>
      </c>
      <c r="B539" s="307" t="s">
        <v>672</v>
      </c>
      <c r="C539" s="300">
        <v>125</v>
      </c>
      <c r="D539" s="339" t="s">
        <v>672</v>
      </c>
      <c r="E539" s="489"/>
      <c r="F539" s="127"/>
      <c r="G539" s="127"/>
    </row>
    <row r="540" spans="1:7" ht="15.75" customHeight="1">
      <c r="A540" s="212" t="s">
        <v>459</v>
      </c>
      <c r="B540" s="307" t="s">
        <v>672</v>
      </c>
      <c r="C540" s="300">
        <v>524</v>
      </c>
      <c r="D540" s="339" t="s">
        <v>672</v>
      </c>
      <c r="E540" s="489"/>
      <c r="F540" s="127"/>
      <c r="G540" s="127"/>
    </row>
    <row r="541" spans="1:7" ht="15.75" customHeight="1">
      <c r="A541" s="212" t="s">
        <v>460</v>
      </c>
      <c r="B541" s="307" t="s">
        <v>672</v>
      </c>
      <c r="C541" s="300">
        <v>583</v>
      </c>
      <c r="D541" s="339" t="s">
        <v>672</v>
      </c>
      <c r="E541" s="489"/>
      <c r="F541" s="127"/>
      <c r="G541" s="127"/>
    </row>
    <row r="542" spans="1:7" ht="15.75" customHeight="1">
      <c r="A542" s="4" t="s">
        <v>414</v>
      </c>
      <c r="B542" s="307" t="s">
        <v>672</v>
      </c>
      <c r="C542" s="300">
        <v>336</v>
      </c>
      <c r="D542" s="339" t="s">
        <v>672</v>
      </c>
      <c r="E542" s="489"/>
      <c r="F542" s="127"/>
      <c r="G542" s="127"/>
    </row>
    <row r="543" spans="1:7" ht="15.75" customHeight="1">
      <c r="A543" s="4" t="s">
        <v>415</v>
      </c>
      <c r="B543" s="307" t="s">
        <v>672</v>
      </c>
      <c r="C543" s="300">
        <v>1734</v>
      </c>
      <c r="D543" s="339" t="s">
        <v>672</v>
      </c>
      <c r="E543" s="489"/>
      <c r="F543" s="127"/>
      <c r="G543" s="127"/>
    </row>
    <row r="544" spans="1:7" ht="15.75" customHeight="1">
      <c r="A544" s="212" t="s">
        <v>545</v>
      </c>
      <c r="B544" s="307" t="s">
        <v>672</v>
      </c>
      <c r="C544" s="300">
        <v>3333</v>
      </c>
      <c r="D544" s="339" t="s">
        <v>672</v>
      </c>
      <c r="E544" s="489"/>
      <c r="F544" s="127"/>
      <c r="G544" s="127"/>
    </row>
    <row r="545" spans="1:7" ht="15.75" customHeight="1" thickBot="1">
      <c r="A545" s="214" t="s">
        <v>427</v>
      </c>
      <c r="B545" s="305" t="s">
        <v>672</v>
      </c>
      <c r="C545" s="306">
        <v>4401</v>
      </c>
      <c r="D545" s="340" t="s">
        <v>672</v>
      </c>
      <c r="E545" s="489"/>
      <c r="F545" s="127"/>
      <c r="G545" s="127"/>
    </row>
    <row r="546" spans="1:7" ht="15.75" customHeight="1" thickBot="1">
      <c r="A546" s="486"/>
      <c r="B546" s="526"/>
      <c r="C546" s="489"/>
      <c r="D546" s="489"/>
      <c r="E546" s="489"/>
      <c r="F546" s="127"/>
      <c r="G546" s="127"/>
    </row>
    <row r="547" spans="1:7" ht="15.75" customHeight="1" thickBot="1">
      <c r="A547" s="531" t="s">
        <v>488</v>
      </c>
      <c r="B547" s="518" t="s">
        <v>495</v>
      </c>
      <c r="C547" s="500" t="s">
        <v>487</v>
      </c>
      <c r="D547" s="502" t="s">
        <v>496</v>
      </c>
      <c r="E547" s="489"/>
      <c r="F547" s="127"/>
      <c r="G547" s="127"/>
    </row>
    <row r="548" spans="1:7" ht="15.75" customHeight="1" thickBot="1">
      <c r="A548" s="211" t="s">
        <v>398</v>
      </c>
      <c r="B548" s="301">
        <v>3860</v>
      </c>
      <c r="C548" s="302">
        <v>19004</v>
      </c>
      <c r="D548" s="334">
        <v>0.20311513365607239</v>
      </c>
      <c r="E548" s="489"/>
      <c r="F548" s="127"/>
      <c r="G548" s="127"/>
    </row>
    <row r="549" spans="1:7" ht="15.75" customHeight="1">
      <c r="A549" s="215" t="s">
        <v>400</v>
      </c>
      <c r="B549" s="299">
        <v>106</v>
      </c>
      <c r="C549" s="300">
        <v>205</v>
      </c>
      <c r="D549" s="330">
        <v>0.51707317073170733</v>
      </c>
      <c r="E549" s="489"/>
      <c r="F549" s="127"/>
      <c r="G549" s="127"/>
    </row>
    <row r="550" spans="1:7" ht="15.75" customHeight="1">
      <c r="A550" s="212" t="s">
        <v>401</v>
      </c>
      <c r="B550" s="307">
        <v>1340</v>
      </c>
      <c r="C550" s="300">
        <v>4003</v>
      </c>
      <c r="D550" s="339">
        <v>0.33474893829627778</v>
      </c>
      <c r="E550" s="489"/>
      <c r="F550" s="127"/>
      <c r="G550" s="127"/>
    </row>
    <row r="551" spans="1:7" ht="15.75" customHeight="1">
      <c r="A551" s="212" t="s">
        <v>402</v>
      </c>
      <c r="B551" s="307">
        <v>2215</v>
      </c>
      <c r="C551" s="300">
        <v>10521</v>
      </c>
      <c r="D551" s="339">
        <v>0.21053131831574945</v>
      </c>
      <c r="E551" s="489"/>
      <c r="F551" s="127"/>
      <c r="G551" s="127"/>
    </row>
    <row r="552" spans="1:7" ht="15.75" customHeight="1">
      <c r="A552" s="212" t="s">
        <v>403</v>
      </c>
      <c r="B552" s="307">
        <v>199</v>
      </c>
      <c r="C552" s="300">
        <v>4275</v>
      </c>
      <c r="D552" s="339">
        <v>4.6549707602339181E-2</v>
      </c>
      <c r="E552" s="489"/>
      <c r="F552" s="127"/>
      <c r="G552" s="127"/>
    </row>
    <row r="553" spans="1:7" ht="15.75" customHeight="1">
      <c r="A553" s="213" t="s">
        <v>6</v>
      </c>
      <c r="B553" s="307">
        <v>585</v>
      </c>
      <c r="C553" s="300">
        <v>1704</v>
      </c>
      <c r="D553" s="339">
        <v>0.34330985915492956</v>
      </c>
      <c r="E553" s="489"/>
      <c r="F553" s="127"/>
      <c r="G553" s="127"/>
    </row>
    <row r="554" spans="1:7" ht="15.75" customHeight="1">
      <c r="A554" s="212" t="s">
        <v>404</v>
      </c>
      <c r="B554" s="307">
        <v>197</v>
      </c>
      <c r="C554" s="300">
        <v>685</v>
      </c>
      <c r="D554" s="339">
        <v>0.28759124087591242</v>
      </c>
      <c r="E554" s="489"/>
      <c r="F554" s="127"/>
      <c r="G554" s="127"/>
    </row>
    <row r="555" spans="1:7" ht="15.75" customHeight="1">
      <c r="A555" s="212" t="s">
        <v>591</v>
      </c>
      <c r="B555" s="307">
        <v>595</v>
      </c>
      <c r="C555" s="300">
        <v>2408</v>
      </c>
      <c r="D555" s="339">
        <v>0.24709302325581395</v>
      </c>
      <c r="E555" s="489"/>
      <c r="F555" s="127"/>
      <c r="G555" s="127"/>
    </row>
    <row r="556" spans="1:7" ht="15.75" customHeight="1">
      <c r="A556" s="212" t="s">
        <v>406</v>
      </c>
      <c r="B556" s="307">
        <v>273</v>
      </c>
      <c r="C556" s="300">
        <v>895</v>
      </c>
      <c r="D556" s="339">
        <v>0.30502793296089387</v>
      </c>
      <c r="E556" s="489"/>
      <c r="F556" s="127"/>
      <c r="G556" s="127"/>
    </row>
    <row r="557" spans="1:7" ht="15.75" customHeight="1">
      <c r="A557" s="212" t="s">
        <v>407</v>
      </c>
      <c r="B557" s="307">
        <v>153</v>
      </c>
      <c r="C557" s="300">
        <v>968</v>
      </c>
      <c r="D557" s="339">
        <v>0.15805785123966942</v>
      </c>
      <c r="E557" s="489"/>
      <c r="F557" s="127"/>
      <c r="G557" s="127"/>
    </row>
    <row r="558" spans="1:7" ht="15.75" customHeight="1">
      <c r="A558" s="212" t="s">
        <v>639</v>
      </c>
      <c r="B558" s="307">
        <v>592</v>
      </c>
      <c r="C558" s="300">
        <v>2448</v>
      </c>
      <c r="D558" s="339">
        <v>0.24183006535947713</v>
      </c>
      <c r="E558" s="489"/>
      <c r="F558" s="127"/>
      <c r="G558" s="127"/>
    </row>
    <row r="559" spans="1:7" ht="15.75" customHeight="1">
      <c r="A559" s="212" t="s">
        <v>218</v>
      </c>
      <c r="B559" s="307">
        <v>17</v>
      </c>
      <c r="C559" s="300">
        <v>784</v>
      </c>
      <c r="D559" s="339">
        <v>2.1683673469387755E-2</v>
      </c>
      <c r="E559" s="489"/>
      <c r="F559" s="127"/>
      <c r="G559" s="127"/>
    </row>
    <row r="560" spans="1:7" ht="15.75" customHeight="1">
      <c r="A560" s="212" t="s">
        <v>29</v>
      </c>
      <c r="B560" s="307">
        <v>735</v>
      </c>
      <c r="C560" s="300">
        <v>2836</v>
      </c>
      <c r="D560" s="339">
        <v>0.2591678420310296</v>
      </c>
      <c r="E560" s="489"/>
      <c r="F560" s="127"/>
      <c r="G560" s="127"/>
    </row>
    <row r="561" spans="1:7" ht="15.75" customHeight="1">
      <c r="A561" s="207" t="s">
        <v>40</v>
      </c>
      <c r="B561" s="307">
        <v>39</v>
      </c>
      <c r="C561" s="300">
        <v>150</v>
      </c>
      <c r="D561" s="339">
        <v>0.26</v>
      </c>
      <c r="E561" s="489"/>
      <c r="F561" s="127"/>
      <c r="G561" s="127"/>
    </row>
    <row r="562" spans="1:7" ht="15.75" customHeight="1">
      <c r="A562" s="207" t="s">
        <v>544</v>
      </c>
      <c r="B562" s="307">
        <v>210</v>
      </c>
      <c r="C562" s="300">
        <v>948</v>
      </c>
      <c r="D562" s="339">
        <v>0.22151898734177214</v>
      </c>
      <c r="E562" s="489"/>
      <c r="F562" s="127"/>
      <c r="G562" s="127"/>
    </row>
    <row r="563" spans="1:7" ht="15.75" customHeight="1">
      <c r="A563" s="212" t="s">
        <v>32</v>
      </c>
      <c r="B563" s="307">
        <v>94</v>
      </c>
      <c r="C563" s="300">
        <v>2567</v>
      </c>
      <c r="D563" s="339">
        <v>3.6618620958317104E-2</v>
      </c>
      <c r="E563" s="489"/>
      <c r="F563" s="127"/>
      <c r="G563" s="127"/>
    </row>
    <row r="564" spans="1:7" ht="15.75" customHeight="1">
      <c r="A564" s="212" t="s">
        <v>409</v>
      </c>
      <c r="B564" s="307">
        <v>53</v>
      </c>
      <c r="C564" s="300">
        <v>547</v>
      </c>
      <c r="D564" s="339">
        <v>9.6892138939670927E-2</v>
      </c>
      <c r="E564" s="489"/>
      <c r="F564" s="127"/>
      <c r="G564" s="127"/>
    </row>
    <row r="565" spans="1:7" ht="15.75" customHeight="1">
      <c r="A565" s="212" t="s">
        <v>220</v>
      </c>
      <c r="B565" s="307">
        <v>127</v>
      </c>
      <c r="C565" s="300">
        <v>554</v>
      </c>
      <c r="D565" s="339">
        <v>0.2292418772563177</v>
      </c>
      <c r="E565" s="489"/>
      <c r="F565" s="127"/>
      <c r="G565" s="127"/>
    </row>
    <row r="566" spans="1:7" ht="15.75" customHeight="1">
      <c r="A566" s="212" t="s">
        <v>551</v>
      </c>
      <c r="B566" s="307">
        <v>32</v>
      </c>
      <c r="C566" s="300">
        <v>278</v>
      </c>
      <c r="D566" s="339">
        <v>0.11510791366906475</v>
      </c>
      <c r="E566" s="489"/>
      <c r="F566" s="127"/>
      <c r="G566" s="127"/>
    </row>
    <row r="567" spans="1:7" ht="15.75" customHeight="1">
      <c r="A567" s="212" t="s">
        <v>593</v>
      </c>
      <c r="B567" s="307">
        <v>7</v>
      </c>
      <c r="C567" s="300">
        <v>125</v>
      </c>
      <c r="D567" s="339">
        <v>5.6000000000000001E-2</v>
      </c>
      <c r="E567" s="489"/>
      <c r="F567" s="127"/>
      <c r="G567" s="127"/>
    </row>
    <row r="568" spans="1:7" ht="15.75" customHeight="1">
      <c r="A568" s="212" t="s">
        <v>459</v>
      </c>
      <c r="B568" s="307">
        <v>28</v>
      </c>
      <c r="C568" s="300">
        <v>524</v>
      </c>
      <c r="D568" s="339">
        <v>5.3435114503816793E-2</v>
      </c>
      <c r="E568" s="489"/>
      <c r="F568" s="127"/>
      <c r="G568" s="127"/>
    </row>
    <row r="569" spans="1:7" ht="15.75" customHeight="1">
      <c r="A569" s="212" t="s">
        <v>460</v>
      </c>
      <c r="B569" s="307">
        <v>123</v>
      </c>
      <c r="C569" s="300">
        <v>583</v>
      </c>
      <c r="D569" s="339">
        <v>0.21097770154373929</v>
      </c>
      <c r="E569" s="489"/>
      <c r="F569" s="127"/>
      <c r="G569" s="127"/>
    </row>
    <row r="570" spans="1:7" ht="15.75" customHeight="1">
      <c r="A570" s="4" t="s">
        <v>414</v>
      </c>
      <c r="B570" s="307">
        <v>0</v>
      </c>
      <c r="C570" s="300">
        <v>336</v>
      </c>
      <c r="D570" s="339">
        <v>0</v>
      </c>
      <c r="E570" s="489"/>
      <c r="F570" s="127"/>
      <c r="G570" s="127"/>
    </row>
    <row r="571" spans="1:7" ht="15.75" customHeight="1">
      <c r="A571" s="4" t="s">
        <v>415</v>
      </c>
      <c r="B571" s="307">
        <v>0</v>
      </c>
      <c r="C571" s="300">
        <v>1734</v>
      </c>
      <c r="D571" s="339">
        <v>0</v>
      </c>
      <c r="E571" s="489"/>
      <c r="F571" s="127"/>
      <c r="G571" s="127"/>
    </row>
    <row r="572" spans="1:7" ht="15.75" customHeight="1">
      <c r="A572" s="212" t="s">
        <v>545</v>
      </c>
      <c r="B572" s="307">
        <v>178</v>
      </c>
      <c r="C572" s="300">
        <v>3333</v>
      </c>
      <c r="D572" s="339">
        <v>5.3405340534053408E-2</v>
      </c>
      <c r="E572" s="489"/>
      <c r="F572" s="127"/>
      <c r="G572" s="127"/>
    </row>
    <row r="573" spans="1:7" ht="15.75" customHeight="1" thickBot="1">
      <c r="A573" s="214" t="s">
        <v>427</v>
      </c>
      <c r="B573" s="305">
        <v>8</v>
      </c>
      <c r="C573" s="306">
        <v>4401</v>
      </c>
      <c r="D573" s="340">
        <v>1.8177686889343332E-3</v>
      </c>
      <c r="E573" s="489"/>
      <c r="F573" s="127"/>
      <c r="G573" s="127"/>
    </row>
    <row r="574" spans="1:7" ht="15.75" customHeight="1" thickBot="1">
      <c r="A574" s="486"/>
      <c r="B574" s="526"/>
      <c r="C574" s="489"/>
      <c r="D574" s="489"/>
      <c r="E574" s="489"/>
      <c r="F574" s="127"/>
      <c r="G574" s="127"/>
    </row>
    <row r="575" spans="1:7" ht="15.75" customHeight="1" thickBot="1">
      <c r="A575" s="531" t="s">
        <v>497</v>
      </c>
      <c r="B575" s="518" t="s">
        <v>498</v>
      </c>
      <c r="C575" s="500" t="s">
        <v>487</v>
      </c>
      <c r="D575" s="502" t="s">
        <v>499</v>
      </c>
      <c r="E575" s="489"/>
      <c r="F575" s="127"/>
      <c r="G575" s="127"/>
    </row>
    <row r="576" spans="1:7" ht="15.75" customHeight="1" thickBot="1">
      <c r="A576" s="211" t="s">
        <v>398</v>
      </c>
      <c r="B576" s="301">
        <v>1018</v>
      </c>
      <c r="C576" s="302">
        <v>19004</v>
      </c>
      <c r="D576" s="334">
        <v>5.3567669964218058E-2</v>
      </c>
      <c r="E576" s="489"/>
      <c r="F576" s="127"/>
      <c r="G576" s="127"/>
    </row>
    <row r="577" spans="1:7" ht="15.75" customHeight="1">
      <c r="A577" s="212" t="s">
        <v>29</v>
      </c>
      <c r="B577" s="307">
        <v>490</v>
      </c>
      <c r="C577" s="300">
        <v>2836</v>
      </c>
      <c r="D577" s="330">
        <v>0.17277856135401976</v>
      </c>
      <c r="E577" s="489"/>
      <c r="F577" s="127"/>
      <c r="G577" s="127"/>
    </row>
    <row r="578" spans="1:7" ht="15.75" customHeight="1" thickBot="1">
      <c r="A578" s="214" t="s">
        <v>32</v>
      </c>
      <c r="B578" s="305">
        <v>523</v>
      </c>
      <c r="C578" s="306">
        <v>2567</v>
      </c>
      <c r="D578" s="340">
        <v>0.20373977405531749</v>
      </c>
      <c r="E578" s="489"/>
      <c r="F578" s="127"/>
      <c r="G578" s="127"/>
    </row>
    <row r="579" spans="1:7" ht="15.75" customHeight="1" thickBot="1">
      <c r="A579" s="486"/>
      <c r="B579" s="526"/>
      <c r="C579" s="489"/>
      <c r="D579" s="489"/>
      <c r="E579" s="489"/>
      <c r="F579" s="127"/>
      <c r="G579" s="127"/>
    </row>
    <row r="580" spans="1:7" ht="15.75" customHeight="1" thickBot="1">
      <c r="A580" s="531" t="s">
        <v>500</v>
      </c>
      <c r="B580" s="518" t="s">
        <v>501</v>
      </c>
      <c r="C580" s="500" t="s">
        <v>487</v>
      </c>
      <c r="D580" s="502" t="s">
        <v>502</v>
      </c>
      <c r="E580" s="489"/>
      <c r="F580" s="127"/>
      <c r="G580" s="127"/>
    </row>
    <row r="581" spans="1:7" ht="15.75" customHeight="1" thickBot="1">
      <c r="A581" s="211" t="s">
        <v>398</v>
      </c>
      <c r="B581" s="301" t="s">
        <v>672</v>
      </c>
      <c r="C581" s="302">
        <v>19004</v>
      </c>
      <c r="D581" s="334" t="s">
        <v>672</v>
      </c>
      <c r="E581" s="489"/>
      <c r="F581" s="127"/>
      <c r="G581" s="127"/>
    </row>
    <row r="582" spans="1:7" ht="15.75" customHeight="1">
      <c r="A582" s="212" t="s">
        <v>29</v>
      </c>
      <c r="B582" s="299" t="s">
        <v>672</v>
      </c>
      <c r="C582" s="300">
        <v>2836</v>
      </c>
      <c r="D582" s="330" t="s">
        <v>672</v>
      </c>
      <c r="E582" s="489"/>
      <c r="F582" s="127"/>
      <c r="G582" s="127"/>
    </row>
    <row r="583" spans="1:7" ht="15.75" customHeight="1" thickBot="1">
      <c r="A583" s="214" t="s">
        <v>32</v>
      </c>
      <c r="B583" s="305" t="s">
        <v>672</v>
      </c>
      <c r="C583" s="306">
        <v>2567</v>
      </c>
      <c r="D583" s="340" t="s">
        <v>672</v>
      </c>
      <c r="E583" s="489"/>
      <c r="F583" s="127"/>
      <c r="G583" s="127"/>
    </row>
    <row r="584" spans="1:7" ht="15.75" customHeight="1" thickBot="1">
      <c r="A584" s="486"/>
      <c r="B584" s="526"/>
      <c r="C584" s="489"/>
      <c r="D584" s="489"/>
      <c r="E584" s="489"/>
      <c r="F584" s="127"/>
      <c r="G584" s="127"/>
    </row>
    <row r="585" spans="1:7" ht="15.75" customHeight="1" thickBot="1">
      <c r="A585" s="531" t="s">
        <v>503</v>
      </c>
      <c r="B585" s="518" t="s">
        <v>504</v>
      </c>
      <c r="C585" s="500" t="s">
        <v>487</v>
      </c>
      <c r="D585" s="502" t="s">
        <v>505</v>
      </c>
      <c r="E585" s="489"/>
      <c r="F585" s="127"/>
      <c r="G585" s="127"/>
    </row>
    <row r="586" spans="1:7" ht="15.75" customHeight="1" thickBot="1">
      <c r="A586" s="211" t="s">
        <v>398</v>
      </c>
      <c r="B586" s="301" t="s">
        <v>672</v>
      </c>
      <c r="C586" s="302">
        <v>19004</v>
      </c>
      <c r="D586" s="334" t="s">
        <v>672</v>
      </c>
      <c r="E586" s="489"/>
      <c r="F586" s="127"/>
      <c r="G586" s="127"/>
    </row>
    <row r="587" spans="1:7" ht="15.75" customHeight="1" thickBot="1">
      <c r="A587" s="214" t="s">
        <v>32</v>
      </c>
      <c r="B587" s="305" t="s">
        <v>672</v>
      </c>
      <c r="C587" s="306">
        <v>2567</v>
      </c>
      <c r="D587" s="340" t="s">
        <v>672</v>
      </c>
      <c r="E587" s="489"/>
      <c r="F587" s="127"/>
      <c r="G587" s="127"/>
    </row>
    <row r="588" spans="1:7" ht="15.75" customHeight="1" thickBot="1">
      <c r="A588" s="486"/>
      <c r="B588" s="526"/>
      <c r="C588" s="489"/>
      <c r="D588" s="489"/>
      <c r="E588" s="489"/>
      <c r="F588" s="127"/>
      <c r="G588" s="127"/>
    </row>
    <row r="589" spans="1:7" ht="15.75" customHeight="1" thickBot="1">
      <c r="A589" s="531" t="s">
        <v>506</v>
      </c>
      <c r="B589" s="518" t="s">
        <v>507</v>
      </c>
      <c r="C589" s="500" t="s">
        <v>487</v>
      </c>
      <c r="D589" s="502" t="s">
        <v>508</v>
      </c>
      <c r="E589" s="489"/>
      <c r="F589" s="127"/>
      <c r="G589" s="127"/>
    </row>
    <row r="590" spans="1:7" ht="15.75" customHeight="1" thickBot="1">
      <c r="A590" s="211" t="s">
        <v>398</v>
      </c>
      <c r="B590" s="301" t="s">
        <v>672</v>
      </c>
      <c r="C590" s="302">
        <v>19004</v>
      </c>
      <c r="D590" s="334" t="s">
        <v>672</v>
      </c>
      <c r="E590" s="489"/>
      <c r="F590" s="127"/>
      <c r="G590" s="127"/>
    </row>
    <row r="591" spans="1:7" ht="15.75" customHeight="1" thickBot="1">
      <c r="A591" s="486"/>
      <c r="B591" s="526"/>
      <c r="C591" s="489"/>
      <c r="D591" s="489"/>
      <c r="E591" s="489"/>
      <c r="F591" s="127"/>
      <c r="G591" s="127"/>
    </row>
    <row r="592" spans="1:7" ht="38.25" customHeight="1" thickBot="1">
      <c r="A592" s="534" t="s">
        <v>538</v>
      </c>
      <c r="B592" s="518" t="s">
        <v>513</v>
      </c>
      <c r="C592" s="500" t="s">
        <v>514</v>
      </c>
      <c r="D592" s="502" t="s">
        <v>512</v>
      </c>
      <c r="E592" s="489"/>
      <c r="F592" s="127"/>
      <c r="G592" s="127"/>
    </row>
    <row r="593" spans="1:7" ht="15.75" customHeight="1">
      <c r="A593" s="222" t="s">
        <v>486</v>
      </c>
      <c r="B593" s="307">
        <v>162</v>
      </c>
      <c r="C593" s="308">
        <v>205</v>
      </c>
      <c r="D593" s="339">
        <v>0.79024390243902443</v>
      </c>
      <c r="E593" s="489"/>
      <c r="F593" s="127"/>
      <c r="G593" s="127"/>
    </row>
    <row r="594" spans="1:7" ht="15.75" customHeight="1">
      <c r="A594" s="222" t="s">
        <v>592</v>
      </c>
      <c r="B594" s="307">
        <v>2334</v>
      </c>
      <c r="C594" s="303">
        <v>2876</v>
      </c>
      <c r="D594" s="339">
        <v>0.81154381084840055</v>
      </c>
      <c r="E594" s="489"/>
      <c r="F594" s="127"/>
      <c r="G594" s="127"/>
    </row>
    <row r="595" spans="1:7" ht="15.75" customHeight="1">
      <c r="A595" s="222" t="s">
        <v>482</v>
      </c>
      <c r="B595" s="307">
        <v>32</v>
      </c>
      <c r="C595" s="303">
        <v>277</v>
      </c>
      <c r="D595" s="339">
        <v>0.11552346570397112</v>
      </c>
      <c r="E595" s="489"/>
      <c r="F595" s="127"/>
      <c r="G595" s="127"/>
    </row>
    <row r="596" spans="1:7" ht="15.75" customHeight="1">
      <c r="A596" s="222" t="s">
        <v>483</v>
      </c>
      <c r="B596" s="307">
        <v>32</v>
      </c>
      <c r="C596" s="303">
        <v>1737</v>
      </c>
      <c r="D596" s="339">
        <v>1.8422567645365574E-2</v>
      </c>
      <c r="E596" s="489"/>
      <c r="F596" s="127"/>
      <c r="G596" s="127"/>
    </row>
    <row r="597" spans="1:7" ht="15.75" customHeight="1">
      <c r="A597" s="222" t="s">
        <v>484</v>
      </c>
      <c r="B597" s="307">
        <v>85</v>
      </c>
      <c r="C597" s="303">
        <v>1037</v>
      </c>
      <c r="D597" s="339">
        <v>8.1967213114754092E-2</v>
      </c>
      <c r="E597" s="489"/>
      <c r="F597" s="127"/>
      <c r="G597" s="127"/>
    </row>
    <row r="598" spans="1:7" ht="15.75" customHeight="1" thickBot="1">
      <c r="A598" s="223" t="s">
        <v>485</v>
      </c>
      <c r="B598" s="305">
        <v>770</v>
      </c>
      <c r="C598" s="306">
        <v>1704</v>
      </c>
      <c r="D598" s="340">
        <v>0.4518779342723005</v>
      </c>
      <c r="E598" s="489"/>
      <c r="F598" s="127"/>
      <c r="G598" s="127"/>
    </row>
    <row r="599" spans="1:7" ht="15.75" customHeight="1" thickBot="1">
      <c r="A599" s="486"/>
      <c r="B599" s="526"/>
      <c r="C599" s="489"/>
      <c r="D599" s="489"/>
      <c r="E599" s="489"/>
      <c r="F599" s="127"/>
      <c r="G599" s="127"/>
    </row>
    <row r="600" spans="1:7" ht="15.75" customHeight="1" thickBot="1">
      <c r="A600" s="209" t="s">
        <v>472</v>
      </c>
      <c r="B600" s="535"/>
      <c r="C600" s="535"/>
      <c r="D600" s="535"/>
      <c r="E600" s="489"/>
      <c r="F600" s="127"/>
      <c r="G600" s="127"/>
    </row>
    <row r="601" spans="1:7" ht="43.5" customHeight="1" thickBot="1">
      <c r="A601" s="534" t="s">
        <v>510</v>
      </c>
      <c r="B601" s="518" t="s">
        <v>513</v>
      </c>
      <c r="C601" s="500" t="s">
        <v>515</v>
      </c>
      <c r="D601" s="502" t="s">
        <v>516</v>
      </c>
      <c r="E601" s="489"/>
      <c r="F601" s="127"/>
      <c r="G601" s="127"/>
    </row>
    <row r="602" spans="1:7" ht="15.75" customHeight="1">
      <c r="A602" s="222" t="s">
        <v>473</v>
      </c>
      <c r="B602" s="307">
        <v>7356</v>
      </c>
      <c r="C602" s="308">
        <v>7356</v>
      </c>
      <c r="D602" s="339">
        <v>1</v>
      </c>
      <c r="E602" s="489"/>
      <c r="F602" s="127"/>
      <c r="G602" s="127"/>
    </row>
    <row r="603" spans="1:7" ht="15.75" customHeight="1">
      <c r="A603" s="222" t="s">
        <v>474</v>
      </c>
      <c r="B603" s="307">
        <v>7356</v>
      </c>
      <c r="C603" s="308">
        <v>7356</v>
      </c>
      <c r="D603" s="339">
        <v>1</v>
      </c>
      <c r="E603" s="489"/>
      <c r="F603" s="127"/>
      <c r="G603" s="127"/>
    </row>
    <row r="604" spans="1:7" ht="15.75" customHeight="1" thickBot="1">
      <c r="A604" s="222" t="s">
        <v>475</v>
      </c>
      <c r="B604" s="307">
        <v>7356</v>
      </c>
      <c r="C604" s="308">
        <v>7356</v>
      </c>
      <c r="D604" s="339">
        <v>1</v>
      </c>
      <c r="E604" s="489"/>
      <c r="F604" s="127"/>
      <c r="G604" s="127"/>
    </row>
    <row r="605" spans="1:7" ht="43.5" customHeight="1" thickBot="1">
      <c r="A605" s="534" t="s">
        <v>511</v>
      </c>
      <c r="B605" s="518" t="s">
        <v>513</v>
      </c>
      <c r="C605" s="500" t="s">
        <v>517</v>
      </c>
      <c r="D605" s="502" t="s">
        <v>516</v>
      </c>
      <c r="E605" s="489"/>
      <c r="F605" s="127"/>
      <c r="G605" s="127"/>
    </row>
    <row r="606" spans="1:7" ht="15.75" customHeight="1">
      <c r="A606" s="222" t="s">
        <v>476</v>
      </c>
      <c r="B606" s="307" t="s">
        <v>672</v>
      </c>
      <c r="C606" s="308" t="s">
        <v>672</v>
      </c>
      <c r="D606" s="339" t="s">
        <v>672</v>
      </c>
      <c r="E606" s="489"/>
      <c r="F606" s="127"/>
      <c r="G606" s="127"/>
    </row>
    <row r="607" spans="1:7" ht="15.75" customHeight="1">
      <c r="A607" s="222" t="s">
        <v>477</v>
      </c>
      <c r="B607" s="307" t="s">
        <v>672</v>
      </c>
      <c r="C607" s="308" t="s">
        <v>672</v>
      </c>
      <c r="D607" s="339" t="s">
        <v>672</v>
      </c>
      <c r="E607" s="489"/>
      <c r="F607" s="127"/>
      <c r="G607" s="127"/>
    </row>
    <row r="608" spans="1:7" ht="15.75" customHeight="1" thickBot="1">
      <c r="A608" s="222" t="s">
        <v>478</v>
      </c>
      <c r="B608" s="307" t="s">
        <v>672</v>
      </c>
      <c r="C608" s="308" t="s">
        <v>672</v>
      </c>
      <c r="D608" s="339" t="s">
        <v>672</v>
      </c>
      <c r="E608" s="489"/>
      <c r="F608" s="127"/>
      <c r="G608" s="127"/>
    </row>
    <row r="609" spans="1:7" ht="46.5" customHeight="1" thickBot="1">
      <c r="A609" s="534" t="s">
        <v>528</v>
      </c>
      <c r="B609" s="518" t="s">
        <v>513</v>
      </c>
      <c r="C609" s="500" t="s">
        <v>644</v>
      </c>
      <c r="D609" s="502" t="s">
        <v>516</v>
      </c>
      <c r="E609" s="489"/>
      <c r="F609" s="127"/>
      <c r="G609" s="127"/>
    </row>
    <row r="610" spans="1:7" ht="15.75" customHeight="1">
      <c r="A610" s="222" t="s">
        <v>479</v>
      </c>
      <c r="B610" s="307">
        <v>3860</v>
      </c>
      <c r="C610" s="308">
        <v>3860</v>
      </c>
      <c r="D610" s="339">
        <v>1</v>
      </c>
      <c r="E610" s="489"/>
      <c r="F610" s="127"/>
      <c r="G610" s="127"/>
    </row>
    <row r="611" spans="1:7" ht="15.75" customHeight="1">
      <c r="A611" s="222" t="s">
        <v>480</v>
      </c>
      <c r="B611" s="307">
        <v>3860</v>
      </c>
      <c r="C611" s="308">
        <v>3860</v>
      </c>
      <c r="D611" s="339">
        <v>1</v>
      </c>
      <c r="E611" s="489"/>
      <c r="F611" s="127"/>
      <c r="G611" s="127"/>
    </row>
    <row r="612" spans="1:7" ht="15.75" customHeight="1" thickBot="1">
      <c r="A612" s="222" t="s">
        <v>481</v>
      </c>
      <c r="B612" s="307" t="s">
        <v>672</v>
      </c>
      <c r="C612" s="308">
        <v>3860</v>
      </c>
      <c r="D612" s="339" t="s">
        <v>672</v>
      </c>
      <c r="E612" s="489"/>
      <c r="F612" s="127"/>
      <c r="G612" s="127"/>
    </row>
    <row r="613" spans="1:7" ht="46.5" customHeight="1" thickBot="1">
      <c r="A613" s="534" t="s">
        <v>641</v>
      </c>
      <c r="B613" s="518" t="s">
        <v>513</v>
      </c>
      <c r="C613" s="500" t="s">
        <v>645</v>
      </c>
      <c r="D613" s="502" t="s">
        <v>516</v>
      </c>
      <c r="E613" s="489"/>
      <c r="F613" s="127"/>
      <c r="G613" s="127"/>
    </row>
    <row r="614" spans="1:7" ht="15.75" customHeight="1">
      <c r="A614" s="222" t="s">
        <v>642</v>
      </c>
      <c r="B614" s="307">
        <v>2078</v>
      </c>
      <c r="C614" s="308">
        <v>2078</v>
      </c>
      <c r="D614" s="339">
        <v>1</v>
      </c>
      <c r="E614" s="489"/>
      <c r="F614" s="127"/>
      <c r="G614" s="127"/>
    </row>
    <row r="615" spans="1:7" ht="15.75" customHeight="1" thickBot="1">
      <c r="A615" s="222" t="s">
        <v>643</v>
      </c>
      <c r="B615" s="305">
        <v>2078</v>
      </c>
      <c r="C615" s="306">
        <v>2078</v>
      </c>
      <c r="D615" s="340">
        <v>1</v>
      </c>
      <c r="E615" s="489"/>
      <c r="F615" s="127"/>
      <c r="G615" s="127"/>
    </row>
    <row r="616" spans="1:7" ht="15.75" customHeight="1" thickBot="1">
      <c r="A616" s="486"/>
      <c r="B616" s="526"/>
      <c r="C616" s="489"/>
      <c r="D616" s="489"/>
      <c r="E616" s="489"/>
      <c r="F616" s="127"/>
      <c r="G616" s="127"/>
    </row>
    <row r="617" spans="1:7" ht="27" thickBot="1">
      <c r="A617" s="543" t="s">
        <v>4</v>
      </c>
      <c r="B617" s="485"/>
      <c r="C617" s="485"/>
      <c r="D617" s="485"/>
      <c r="E617" s="485"/>
      <c r="F617" s="194"/>
      <c r="G617" s="194"/>
    </row>
    <row r="618" spans="1:7" ht="15.75" thickBot="1">
      <c r="A618" s="486" t="s">
        <v>553</v>
      </c>
      <c r="B618" s="487"/>
      <c r="C618" s="487"/>
      <c r="D618" s="487"/>
      <c r="E618" s="487"/>
      <c r="F618" s="188"/>
      <c r="G618" s="188"/>
    </row>
    <row r="619" spans="1:7">
      <c r="A619" s="768" t="s">
        <v>394</v>
      </c>
      <c r="B619" s="769"/>
      <c r="C619" s="488"/>
      <c r="D619" s="489"/>
      <c r="E619" s="489"/>
      <c r="F619" s="127"/>
      <c r="G619" s="127"/>
    </row>
    <row r="620" spans="1:7">
      <c r="A620" s="490">
        <v>2012</v>
      </c>
      <c r="B620" s="491">
        <v>9046</v>
      </c>
      <c r="C620" s="488"/>
      <c r="D620" s="489"/>
      <c r="E620" s="489"/>
      <c r="F620" s="127"/>
      <c r="G620" s="127"/>
    </row>
    <row r="621" spans="1:7">
      <c r="A621" s="490">
        <v>2013</v>
      </c>
      <c r="B621" s="491">
        <v>9114</v>
      </c>
      <c r="C621" s="488"/>
      <c r="D621" s="489"/>
      <c r="E621" s="489"/>
      <c r="F621" s="127"/>
      <c r="G621" s="127"/>
    </row>
    <row r="622" spans="1:7">
      <c r="A622" s="490">
        <v>2014</v>
      </c>
      <c r="B622" s="491">
        <v>9168</v>
      </c>
      <c r="C622" s="488"/>
      <c r="D622" s="489"/>
      <c r="E622" s="489"/>
      <c r="F622" s="127"/>
      <c r="G622" s="127"/>
    </row>
    <row r="623" spans="1:7">
      <c r="A623" s="490" t="s">
        <v>669</v>
      </c>
      <c r="B623" s="544">
        <v>8936</v>
      </c>
      <c r="C623" s="488"/>
      <c r="D623" s="489"/>
      <c r="E623" s="489"/>
      <c r="F623" s="127"/>
      <c r="G623" s="127"/>
    </row>
    <row r="624" spans="1:7">
      <c r="A624" s="490" t="s">
        <v>670</v>
      </c>
      <c r="B624" s="492">
        <v>0</v>
      </c>
      <c r="C624" s="488"/>
      <c r="D624" s="489"/>
      <c r="E624" s="489"/>
      <c r="F624" s="127"/>
      <c r="G624" s="127"/>
    </row>
    <row r="625" spans="1:7">
      <c r="A625" s="490" t="s">
        <v>671</v>
      </c>
      <c r="B625" s="493">
        <v>9256</v>
      </c>
      <c r="C625" s="488"/>
      <c r="D625" s="489"/>
      <c r="E625" s="489"/>
      <c r="F625" s="127"/>
      <c r="G625" s="127"/>
    </row>
    <row r="626" spans="1:7">
      <c r="A626" s="490" t="s">
        <v>422</v>
      </c>
      <c r="B626" s="494">
        <v>2.530541012216405E-2</v>
      </c>
      <c r="C626" s="488"/>
      <c r="D626" s="489"/>
      <c r="E626" s="489"/>
      <c r="F626" s="127"/>
      <c r="G626" s="127"/>
    </row>
    <row r="627" spans="1:7" ht="15.75" thickBot="1">
      <c r="A627" s="495" t="s">
        <v>554</v>
      </c>
      <c r="B627" s="541">
        <v>0</v>
      </c>
      <c r="C627" s="489"/>
      <c r="D627" s="489"/>
      <c r="E627" s="489"/>
      <c r="F627" s="127"/>
      <c r="G627" s="127"/>
    </row>
    <row r="628" spans="1:7" ht="15.75" thickBot="1">
      <c r="A628" s="497" t="s">
        <v>590</v>
      </c>
      <c r="B628" s="498"/>
      <c r="C628" s="489"/>
      <c r="D628" s="489"/>
      <c r="E628" s="489"/>
      <c r="F628" s="127"/>
      <c r="G628" s="127"/>
    </row>
    <row r="629" spans="1:7" ht="15.75" thickBot="1">
      <c r="A629" s="499" t="s">
        <v>394</v>
      </c>
      <c r="B629" s="500" t="s">
        <v>462</v>
      </c>
      <c r="C629" s="500" t="s">
        <v>463</v>
      </c>
      <c r="D629" s="501" t="s">
        <v>447</v>
      </c>
      <c r="E629" s="502" t="s">
        <v>443</v>
      </c>
      <c r="F629" s="127"/>
      <c r="G629" s="127"/>
    </row>
    <row r="630" spans="1:7">
      <c r="A630" s="503" t="s">
        <v>7</v>
      </c>
      <c r="B630" s="504">
        <v>1</v>
      </c>
      <c r="C630" s="505">
        <v>9255</v>
      </c>
      <c r="D630" s="506">
        <v>1.08038029386344E-4</v>
      </c>
      <c r="E630" s="507">
        <v>0.9998919619706137</v>
      </c>
      <c r="F630" s="127"/>
      <c r="G630" s="127"/>
    </row>
    <row r="631" spans="1:7">
      <c r="A631" s="508" t="s">
        <v>8</v>
      </c>
      <c r="B631" s="504">
        <v>2</v>
      </c>
      <c r="C631" s="509">
        <v>9254</v>
      </c>
      <c r="D631" s="506">
        <v>2.1607605877268799E-4</v>
      </c>
      <c r="E631" s="507">
        <v>0.99978392394122728</v>
      </c>
      <c r="F631" s="127"/>
      <c r="G631" s="127"/>
    </row>
    <row r="632" spans="1:7">
      <c r="A632" s="508" t="s">
        <v>9</v>
      </c>
      <c r="B632" s="504">
        <v>0</v>
      </c>
      <c r="C632" s="509">
        <v>9256</v>
      </c>
      <c r="D632" s="506">
        <v>0</v>
      </c>
      <c r="E632" s="507">
        <v>1</v>
      </c>
      <c r="F632" s="127"/>
      <c r="G632" s="127"/>
    </row>
    <row r="633" spans="1:7">
      <c r="A633" s="508" t="s">
        <v>10</v>
      </c>
      <c r="B633" s="504">
        <v>9256</v>
      </c>
      <c r="C633" s="509"/>
      <c r="D633" s="506">
        <v>1</v>
      </c>
      <c r="E633" s="507">
        <v>0</v>
      </c>
      <c r="F633" s="127"/>
      <c r="G633" s="127"/>
    </row>
    <row r="634" spans="1:7">
      <c r="A634" s="508" t="s">
        <v>11</v>
      </c>
      <c r="B634" s="510">
        <v>0</v>
      </c>
      <c r="C634" s="511">
        <v>3014</v>
      </c>
      <c r="D634" s="506">
        <v>0</v>
      </c>
      <c r="E634" s="507">
        <v>1</v>
      </c>
      <c r="F634" s="127"/>
      <c r="G634" s="127"/>
    </row>
    <row r="635" spans="1:7">
      <c r="A635" s="508" t="s">
        <v>12</v>
      </c>
      <c r="B635" s="504">
        <v>2</v>
      </c>
      <c r="C635" s="509">
        <v>9254</v>
      </c>
      <c r="D635" s="506">
        <v>2.1607605877268799E-4</v>
      </c>
      <c r="E635" s="507">
        <v>0.99978392394122728</v>
      </c>
      <c r="F635" s="127"/>
      <c r="G635" s="127"/>
    </row>
    <row r="636" spans="1:7">
      <c r="A636" s="508" t="s">
        <v>13</v>
      </c>
      <c r="B636" s="504">
        <v>0</v>
      </c>
      <c r="C636" s="509">
        <v>9256</v>
      </c>
      <c r="D636" s="506">
        <v>0</v>
      </c>
      <c r="E636" s="507">
        <v>1</v>
      </c>
      <c r="F636" s="127"/>
      <c r="G636" s="127"/>
    </row>
    <row r="637" spans="1:7">
      <c r="A637" s="508" t="s">
        <v>430</v>
      </c>
      <c r="B637" s="504">
        <v>6</v>
      </c>
      <c r="C637" s="509">
        <v>9250</v>
      </c>
      <c r="D637" s="506">
        <v>6.4822817631806392E-4</v>
      </c>
      <c r="E637" s="507">
        <v>0.99935177182368196</v>
      </c>
      <c r="F637" s="127"/>
      <c r="G637" s="127"/>
    </row>
    <row r="638" spans="1:7">
      <c r="A638" s="508" t="s">
        <v>15</v>
      </c>
      <c r="B638" s="504">
        <v>0</v>
      </c>
      <c r="C638" s="509">
        <v>9256</v>
      </c>
      <c r="D638" s="506">
        <v>0</v>
      </c>
      <c r="E638" s="507">
        <v>1</v>
      </c>
      <c r="F638" s="127"/>
      <c r="G638" s="127"/>
    </row>
    <row r="639" spans="1:7">
      <c r="A639" s="508" t="s">
        <v>16</v>
      </c>
      <c r="B639" s="504">
        <v>165</v>
      </c>
      <c r="C639" s="509">
        <v>9091</v>
      </c>
      <c r="D639" s="506">
        <v>1.782627484874676E-2</v>
      </c>
      <c r="E639" s="507">
        <v>0.98217372515125323</v>
      </c>
      <c r="F639" s="127"/>
      <c r="G639" s="127"/>
    </row>
    <row r="640" spans="1:7">
      <c r="A640" s="508" t="s">
        <v>17</v>
      </c>
      <c r="B640" s="504">
        <v>1115</v>
      </c>
      <c r="C640" s="509">
        <v>8141</v>
      </c>
      <c r="D640" s="506">
        <v>0.12046240276577355</v>
      </c>
      <c r="E640" s="507">
        <v>0.87953759723422642</v>
      </c>
      <c r="F640" s="127"/>
      <c r="G640" s="127"/>
    </row>
    <row r="641" spans="1:7">
      <c r="A641" s="508" t="s">
        <v>18</v>
      </c>
      <c r="B641" s="504">
        <v>6</v>
      </c>
      <c r="C641" s="509">
        <v>9250</v>
      </c>
      <c r="D641" s="506">
        <v>6.4822817631806392E-4</v>
      </c>
      <c r="E641" s="507">
        <v>0.99935177182368196</v>
      </c>
      <c r="F641" s="127"/>
      <c r="G641" s="127"/>
    </row>
    <row r="642" spans="1:7">
      <c r="A642" s="508" t="s">
        <v>19</v>
      </c>
      <c r="B642" s="504">
        <v>72</v>
      </c>
      <c r="C642" s="509">
        <v>9184</v>
      </c>
      <c r="D642" s="506">
        <v>7.7787381158167671E-3</v>
      </c>
      <c r="E642" s="507">
        <v>0.99222126188418325</v>
      </c>
      <c r="F642" s="127"/>
      <c r="G642" s="127"/>
    </row>
    <row r="643" spans="1:7" ht="15.75" thickBot="1">
      <c r="A643" s="512" t="s">
        <v>529</v>
      </c>
      <c r="B643" s="513">
        <v>415</v>
      </c>
      <c r="C643" s="514">
        <v>8841</v>
      </c>
      <c r="D643" s="515">
        <v>4.4835782195332755E-2</v>
      </c>
      <c r="E643" s="516">
        <v>0.9551642178046672</v>
      </c>
      <c r="F643" s="127"/>
      <c r="G643" s="127"/>
    </row>
    <row r="644" spans="1:7" ht="15.75" customHeight="1" thickBot="1">
      <c r="A644" s="486" t="s">
        <v>396</v>
      </c>
      <c r="B644" s="489"/>
      <c r="C644" s="489"/>
      <c r="D644" s="489"/>
      <c r="E644" s="489"/>
      <c r="F644" s="127"/>
      <c r="G644" s="127"/>
    </row>
    <row r="645" spans="1:7" ht="15.75" customHeight="1" thickBot="1">
      <c r="A645" s="517" t="s">
        <v>424</v>
      </c>
      <c r="B645" s="500" t="s">
        <v>462</v>
      </c>
      <c r="C645" s="500" t="s">
        <v>464</v>
      </c>
      <c r="D645" s="518" t="s">
        <v>447</v>
      </c>
      <c r="E645" s="500" t="s">
        <v>442</v>
      </c>
      <c r="F645" s="127"/>
      <c r="G645" s="127"/>
    </row>
    <row r="646" spans="1:7" ht="15.75" customHeight="1">
      <c r="A646" s="508" t="s">
        <v>657</v>
      </c>
      <c r="B646" s="536">
        <v>266</v>
      </c>
      <c r="C646" s="536">
        <v>256</v>
      </c>
      <c r="D646" s="537">
        <v>0.50957854406130265</v>
      </c>
      <c r="E646" s="537">
        <v>0.49042145593869729</v>
      </c>
      <c r="F646" s="127"/>
      <c r="G646" s="127"/>
    </row>
    <row r="647" spans="1:7" ht="15.75" customHeight="1">
      <c r="A647" s="508" t="s">
        <v>658</v>
      </c>
      <c r="B647" s="538">
        <v>206</v>
      </c>
      <c r="C647" s="538">
        <v>218</v>
      </c>
      <c r="D647" s="537">
        <v>0.48584905660377359</v>
      </c>
      <c r="E647" s="537">
        <v>0.51415094339622647</v>
      </c>
      <c r="F647" s="127"/>
      <c r="G647" s="127"/>
    </row>
    <row r="648" spans="1:7" ht="15.75" customHeight="1">
      <c r="A648" s="508" t="s">
        <v>659</v>
      </c>
      <c r="B648" s="538">
        <v>15</v>
      </c>
      <c r="C648" s="538">
        <v>507</v>
      </c>
      <c r="D648" s="537">
        <v>2.8735632183908046E-2</v>
      </c>
      <c r="E648" s="537">
        <v>0.97126436781609193</v>
      </c>
      <c r="F648" s="127"/>
      <c r="G648" s="127"/>
    </row>
    <row r="649" spans="1:7" ht="30" thickBot="1">
      <c r="A649" s="512" t="s">
        <v>660</v>
      </c>
      <c r="B649" s="539">
        <v>8</v>
      </c>
      <c r="C649" s="539">
        <v>416</v>
      </c>
      <c r="D649" s="537">
        <v>1.8867924528301886E-2</v>
      </c>
      <c r="E649" s="537">
        <v>0.98113207547169812</v>
      </c>
      <c r="F649" s="127"/>
      <c r="G649" s="127"/>
    </row>
    <row r="650" spans="1:7" ht="15.75" customHeight="1" thickBot="1">
      <c r="A650" s="517" t="s">
        <v>423</v>
      </c>
      <c r="B650" s="524" t="s">
        <v>462</v>
      </c>
      <c r="C650" s="524" t="s">
        <v>464</v>
      </c>
      <c r="D650" s="518" t="s">
        <v>447</v>
      </c>
      <c r="E650" s="500" t="s">
        <v>442</v>
      </c>
      <c r="F650" s="127"/>
      <c r="G650" s="127"/>
    </row>
    <row r="651" spans="1:7" ht="15.75" customHeight="1">
      <c r="A651" s="508" t="s">
        <v>661</v>
      </c>
      <c r="B651" s="536">
        <v>58</v>
      </c>
      <c r="C651" s="536">
        <v>5</v>
      </c>
      <c r="D651" s="537">
        <v>0.92063492063492058</v>
      </c>
      <c r="E651" s="537">
        <v>7.9365079365079361E-2</v>
      </c>
      <c r="F651" s="127"/>
      <c r="G651" s="127"/>
    </row>
    <row r="652" spans="1:7" ht="15.75" customHeight="1">
      <c r="A652" s="508" t="s">
        <v>662</v>
      </c>
      <c r="B652" s="538">
        <v>57</v>
      </c>
      <c r="C652" s="538">
        <v>16</v>
      </c>
      <c r="D652" s="537">
        <v>0.78082191780821919</v>
      </c>
      <c r="E652" s="537">
        <v>0.21917808219178081</v>
      </c>
      <c r="F652" s="127"/>
      <c r="G652" s="127"/>
    </row>
    <row r="653" spans="1:7" ht="15.75" customHeight="1">
      <c r="A653" s="508" t="s">
        <v>663</v>
      </c>
      <c r="B653" s="538">
        <v>11</v>
      </c>
      <c r="C653" s="538">
        <v>52</v>
      </c>
      <c r="D653" s="537">
        <v>0.17460317460317459</v>
      </c>
      <c r="E653" s="537">
        <v>0.82539682539682535</v>
      </c>
      <c r="F653" s="127"/>
      <c r="G653" s="127"/>
    </row>
    <row r="654" spans="1:7" ht="28.5" customHeight="1" thickBot="1">
      <c r="A654" s="512" t="s">
        <v>664</v>
      </c>
      <c r="B654" s="539">
        <v>0</v>
      </c>
      <c r="C654" s="539">
        <v>63</v>
      </c>
      <c r="D654" s="537">
        <v>0</v>
      </c>
      <c r="E654" s="537">
        <v>1</v>
      </c>
      <c r="F654" s="127"/>
      <c r="G654" s="127"/>
    </row>
    <row r="655" spans="1:7" ht="15.75" customHeight="1" thickBot="1">
      <c r="A655" s="517" t="s">
        <v>425</v>
      </c>
      <c r="B655" s="524" t="s">
        <v>462</v>
      </c>
      <c r="C655" s="524" t="s">
        <v>464</v>
      </c>
      <c r="D655" s="518" t="s">
        <v>447</v>
      </c>
      <c r="E655" s="500" t="s">
        <v>442</v>
      </c>
      <c r="F655" s="127"/>
      <c r="G655" s="127"/>
    </row>
    <row r="656" spans="1:7" ht="15.75" customHeight="1">
      <c r="A656" s="508" t="s">
        <v>665</v>
      </c>
      <c r="B656" s="536">
        <v>206</v>
      </c>
      <c r="C656" s="536">
        <v>76</v>
      </c>
      <c r="D656" s="537">
        <v>0.73049645390070927</v>
      </c>
      <c r="E656" s="537">
        <v>0.26950354609929078</v>
      </c>
      <c r="F656" s="127"/>
      <c r="G656" s="127"/>
    </row>
    <row r="657" spans="1:10" ht="15.75" customHeight="1">
      <c r="A657" s="508" t="s">
        <v>666</v>
      </c>
      <c r="B657" s="538">
        <v>217</v>
      </c>
      <c r="C657" s="538">
        <v>80</v>
      </c>
      <c r="D657" s="537">
        <v>0.73063973063973064</v>
      </c>
      <c r="E657" s="537">
        <v>0.26936026936026936</v>
      </c>
      <c r="F657" s="127"/>
      <c r="G657" s="127"/>
    </row>
    <row r="658" spans="1:10" ht="15.75" customHeight="1">
      <c r="A658" s="508" t="s">
        <v>667</v>
      </c>
      <c r="B658" s="536">
        <v>10</v>
      </c>
      <c r="C658" s="536">
        <v>272</v>
      </c>
      <c r="D658" s="537">
        <v>3.5460992907801421E-2</v>
      </c>
      <c r="E658" s="537">
        <v>0.96453900709219853</v>
      </c>
      <c r="F658" s="127"/>
      <c r="G658" s="127"/>
    </row>
    <row r="659" spans="1:10" ht="15.75" customHeight="1" thickBot="1">
      <c r="A659" s="512" t="s">
        <v>668</v>
      </c>
      <c r="B659" s="539">
        <v>3</v>
      </c>
      <c r="C659" s="539">
        <v>294</v>
      </c>
      <c r="D659" s="537">
        <v>1.0101010101010102E-2</v>
      </c>
      <c r="E659" s="537">
        <v>0.98989898989898994</v>
      </c>
      <c r="F659" s="127"/>
      <c r="G659" s="127"/>
    </row>
    <row r="660" spans="1:10" ht="15.75" customHeight="1">
      <c r="A660" s="486"/>
      <c r="B660" s="526"/>
      <c r="C660" s="489"/>
      <c r="D660" s="489"/>
      <c r="E660" s="489"/>
      <c r="F660" s="127"/>
      <c r="G660" s="127"/>
    </row>
    <row r="661" spans="1:10" ht="15.75" thickBot="1">
      <c r="A661" s="497" t="s">
        <v>395</v>
      </c>
      <c r="B661" s="498"/>
      <c r="C661" s="489"/>
      <c r="D661" s="489"/>
      <c r="E661" s="489"/>
      <c r="F661" s="127"/>
      <c r="G661" s="127"/>
    </row>
    <row r="662" spans="1:10" s="190" customFormat="1" ht="15.75" thickBot="1">
      <c r="A662" s="527" t="s">
        <v>394</v>
      </c>
      <c r="B662" s="500" t="s">
        <v>462</v>
      </c>
      <c r="C662" s="500" t="s">
        <v>464</v>
      </c>
      <c r="D662" s="500" t="s">
        <v>541</v>
      </c>
      <c r="E662" s="500" t="s">
        <v>447</v>
      </c>
      <c r="F662" s="192" t="s">
        <v>442</v>
      </c>
      <c r="G662" s="192" t="s">
        <v>540</v>
      </c>
    </row>
    <row r="663" spans="1:10">
      <c r="A663" s="503" t="s">
        <v>263</v>
      </c>
      <c r="B663" s="536">
        <v>847</v>
      </c>
      <c r="C663" s="536">
        <v>8389</v>
      </c>
      <c r="D663" s="536">
        <v>20</v>
      </c>
      <c r="E663" s="537">
        <v>9.1508210890233366E-2</v>
      </c>
      <c r="F663" s="191">
        <v>0.90633102852203973</v>
      </c>
      <c r="G663" s="191">
        <v>2.16076058772688E-3</v>
      </c>
    </row>
    <row r="664" spans="1:10" s="176" customFormat="1" ht="15" customHeight="1">
      <c r="A664" s="508" t="s">
        <v>530</v>
      </c>
      <c r="B664" s="538">
        <v>290</v>
      </c>
      <c r="C664" s="538">
        <v>4005</v>
      </c>
      <c r="D664" s="538">
        <v>5</v>
      </c>
      <c r="E664" s="537">
        <v>6.7441860465116285E-2</v>
      </c>
      <c r="F664" s="191">
        <v>0.93139534883720931</v>
      </c>
      <c r="G664" s="191">
        <v>1.1627906976744186E-3</v>
      </c>
      <c r="J664"/>
    </row>
    <row r="665" spans="1:10" ht="15.75" thickBot="1">
      <c r="A665" s="497"/>
      <c r="B665" s="528"/>
      <c r="C665" s="529"/>
      <c r="D665" s="529"/>
      <c r="E665" s="530"/>
      <c r="F665" s="229"/>
      <c r="G665" s="229"/>
    </row>
    <row r="666" spans="1:10" s="190" customFormat="1" ht="15.75" thickBot="1">
      <c r="A666" s="527" t="s">
        <v>490</v>
      </c>
      <c r="B666" s="500" t="s">
        <v>491</v>
      </c>
      <c r="C666" s="500" t="s">
        <v>487</v>
      </c>
      <c r="D666" s="500" t="s">
        <v>492</v>
      </c>
      <c r="E666" s="489"/>
      <c r="F666" s="127"/>
      <c r="G666" s="127"/>
    </row>
    <row r="667" spans="1:10" ht="15.75" customHeight="1" thickBot="1">
      <c r="A667" s="216" t="s">
        <v>398</v>
      </c>
      <c r="B667" s="246">
        <v>5025</v>
      </c>
      <c r="C667" s="247">
        <v>9256</v>
      </c>
      <c r="D667" s="187">
        <v>0.54289109766637855</v>
      </c>
      <c r="E667" s="489"/>
      <c r="F667" s="127"/>
      <c r="G667" s="127"/>
    </row>
    <row r="668" spans="1:10" ht="15.75" customHeight="1">
      <c r="A668" s="218" t="s">
        <v>400</v>
      </c>
      <c r="B668" s="248">
        <v>65</v>
      </c>
      <c r="C668" s="249">
        <v>118</v>
      </c>
      <c r="D668" s="219">
        <v>0.55084745762711862</v>
      </c>
      <c r="E668" s="489"/>
      <c r="F668" s="127"/>
      <c r="G668" s="127"/>
    </row>
    <row r="669" spans="1:10" ht="15.75" customHeight="1">
      <c r="A669" s="207" t="s">
        <v>401</v>
      </c>
      <c r="B669" s="250">
        <v>1644</v>
      </c>
      <c r="C669" s="249">
        <v>2364</v>
      </c>
      <c r="D669" s="220">
        <v>0.69543147208121825</v>
      </c>
      <c r="E669" s="489"/>
      <c r="F669" s="127"/>
      <c r="G669" s="127"/>
    </row>
    <row r="670" spans="1:10" ht="15.75" customHeight="1">
      <c r="A670" s="207" t="s">
        <v>402</v>
      </c>
      <c r="B670" s="250">
        <v>2670</v>
      </c>
      <c r="C670" s="249">
        <v>4945</v>
      </c>
      <c r="D670" s="220">
        <v>0.53993933265925176</v>
      </c>
      <c r="E670" s="489"/>
      <c r="F670" s="127"/>
      <c r="G670" s="127"/>
    </row>
    <row r="671" spans="1:10" ht="15.75" customHeight="1">
      <c r="A671" s="207" t="s">
        <v>403</v>
      </c>
      <c r="B671" s="250">
        <v>646</v>
      </c>
      <c r="C671" s="249">
        <v>1829</v>
      </c>
      <c r="D671" s="220">
        <v>0.35319846910880265</v>
      </c>
      <c r="E671" s="489"/>
      <c r="F671" s="127"/>
      <c r="G671" s="127"/>
    </row>
    <row r="672" spans="1:10" ht="15.75" customHeight="1">
      <c r="A672" s="208" t="s">
        <v>6</v>
      </c>
      <c r="B672" s="250">
        <v>71</v>
      </c>
      <c r="C672" s="249">
        <v>775</v>
      </c>
      <c r="D672" s="220">
        <v>9.1612903225806452E-2</v>
      </c>
      <c r="E672" s="489"/>
      <c r="F672" s="127"/>
      <c r="G672" s="127"/>
    </row>
    <row r="673" spans="1:7" ht="15.75" customHeight="1">
      <c r="A673" s="207" t="s">
        <v>404</v>
      </c>
      <c r="B673" s="250">
        <v>194</v>
      </c>
      <c r="C673" s="249">
        <v>362</v>
      </c>
      <c r="D673" s="220">
        <v>0.53591160220994472</v>
      </c>
      <c r="E673" s="489"/>
      <c r="F673" s="127"/>
      <c r="G673" s="127"/>
    </row>
    <row r="674" spans="1:7" ht="15.75" customHeight="1">
      <c r="A674" s="207" t="s">
        <v>591</v>
      </c>
      <c r="B674" s="250">
        <v>985</v>
      </c>
      <c r="C674" s="249">
        <v>1189</v>
      </c>
      <c r="D674" s="220">
        <v>0.82842724978973925</v>
      </c>
      <c r="E674" s="489"/>
      <c r="F674" s="127"/>
      <c r="G674" s="127"/>
    </row>
    <row r="675" spans="1:7" ht="15.75" customHeight="1">
      <c r="A675" s="207" t="s">
        <v>406</v>
      </c>
      <c r="B675" s="250">
        <v>198</v>
      </c>
      <c r="C675" s="249">
        <v>404</v>
      </c>
      <c r="D675" s="220">
        <v>0.49009900990099009</v>
      </c>
      <c r="E675" s="489"/>
      <c r="F675" s="127"/>
      <c r="G675" s="127"/>
    </row>
    <row r="676" spans="1:7" ht="15.75" customHeight="1">
      <c r="A676" s="207" t="s">
        <v>407</v>
      </c>
      <c r="B676" s="250">
        <v>223</v>
      </c>
      <c r="C676" s="249">
        <v>491</v>
      </c>
      <c r="D676" s="220">
        <v>0.45417515274949083</v>
      </c>
      <c r="E676" s="489"/>
      <c r="F676" s="127"/>
      <c r="G676" s="127"/>
    </row>
    <row r="677" spans="1:7" ht="15.75" customHeight="1">
      <c r="A677" s="207" t="s">
        <v>639</v>
      </c>
      <c r="B677" s="250">
        <v>343</v>
      </c>
      <c r="C677" s="249">
        <v>1240</v>
      </c>
      <c r="D677" s="220">
        <v>0.27661290322580645</v>
      </c>
      <c r="E677" s="489"/>
      <c r="F677" s="127"/>
      <c r="G677" s="127"/>
    </row>
    <row r="678" spans="1:7" ht="15.75" customHeight="1">
      <c r="A678" s="207" t="s">
        <v>218</v>
      </c>
      <c r="B678" s="250">
        <v>360</v>
      </c>
      <c r="C678" s="249">
        <v>402</v>
      </c>
      <c r="D678" s="220">
        <v>0.89552238805970152</v>
      </c>
      <c r="E678" s="489"/>
      <c r="F678" s="127"/>
      <c r="G678" s="127"/>
    </row>
    <row r="679" spans="1:7" ht="15.75" customHeight="1">
      <c r="A679" s="207" t="s">
        <v>29</v>
      </c>
      <c r="B679" s="250">
        <v>1241</v>
      </c>
      <c r="C679" s="249">
        <v>1468</v>
      </c>
      <c r="D679" s="220">
        <v>0.84536784741144411</v>
      </c>
      <c r="E679" s="489"/>
      <c r="F679" s="127"/>
      <c r="G679" s="127"/>
    </row>
    <row r="680" spans="1:7" ht="15.75" customHeight="1">
      <c r="A680" s="207" t="s">
        <v>40</v>
      </c>
      <c r="B680" s="250">
        <v>50</v>
      </c>
      <c r="C680" s="249">
        <v>81</v>
      </c>
      <c r="D680" s="220">
        <v>0.61728395061728392</v>
      </c>
      <c r="E680" s="489"/>
      <c r="F680" s="127"/>
      <c r="G680" s="127"/>
    </row>
    <row r="681" spans="1:7" ht="15.75" customHeight="1">
      <c r="A681" s="207" t="s">
        <v>544</v>
      </c>
      <c r="B681" s="250">
        <v>377</v>
      </c>
      <c r="C681" s="249">
        <v>506</v>
      </c>
      <c r="D681" s="220">
        <v>0.74505928853754944</v>
      </c>
      <c r="E681" s="489"/>
      <c r="F681" s="127"/>
      <c r="G681" s="127"/>
    </row>
    <row r="682" spans="1:7" ht="15.75" customHeight="1">
      <c r="A682" s="207" t="s">
        <v>32</v>
      </c>
      <c r="B682" s="250">
        <v>202</v>
      </c>
      <c r="C682" s="249">
        <v>1133</v>
      </c>
      <c r="D682" s="220">
        <v>0.17828773168578993</v>
      </c>
      <c r="E682" s="489"/>
      <c r="F682" s="127"/>
      <c r="G682" s="127"/>
    </row>
    <row r="683" spans="1:7" ht="15.75" customHeight="1">
      <c r="A683" s="207" t="s">
        <v>409</v>
      </c>
      <c r="B683" s="250">
        <v>256</v>
      </c>
      <c r="C683" s="249">
        <v>339</v>
      </c>
      <c r="D683" s="220">
        <v>0.75516224188790559</v>
      </c>
      <c r="E683" s="489"/>
      <c r="F683" s="127"/>
      <c r="G683" s="127"/>
    </row>
    <row r="684" spans="1:7" ht="15.75" customHeight="1">
      <c r="A684" s="207" t="s">
        <v>220</v>
      </c>
      <c r="B684" s="250">
        <v>187</v>
      </c>
      <c r="C684" s="249">
        <v>213</v>
      </c>
      <c r="D684" s="220">
        <v>0.8779342723004695</v>
      </c>
      <c r="E684" s="489"/>
      <c r="F684" s="127"/>
      <c r="G684" s="127"/>
    </row>
    <row r="685" spans="1:7" ht="15.75" customHeight="1">
      <c r="A685" s="207" t="s">
        <v>551</v>
      </c>
      <c r="B685" s="250">
        <v>80</v>
      </c>
      <c r="C685" s="249">
        <v>137</v>
      </c>
      <c r="D685" s="220">
        <v>0.58394160583941601</v>
      </c>
      <c r="E685" s="489"/>
      <c r="F685" s="127"/>
      <c r="G685" s="127"/>
    </row>
    <row r="686" spans="1:7" ht="15.75" customHeight="1">
      <c r="A686" s="207" t="s">
        <v>593</v>
      </c>
      <c r="B686" s="250">
        <v>75</v>
      </c>
      <c r="C686" s="249">
        <v>87</v>
      </c>
      <c r="D686" s="220">
        <v>0.86206896551724133</v>
      </c>
      <c r="E686" s="489"/>
      <c r="F686" s="127"/>
      <c r="G686" s="127"/>
    </row>
    <row r="687" spans="1:7" ht="15.75" customHeight="1">
      <c r="A687" s="207" t="s">
        <v>459</v>
      </c>
      <c r="B687" s="250">
        <v>32</v>
      </c>
      <c r="C687" s="249">
        <v>163</v>
      </c>
      <c r="D687" s="220">
        <v>0.19631901840490798</v>
      </c>
      <c r="E687" s="489"/>
      <c r="F687" s="127"/>
      <c r="G687" s="127"/>
    </row>
    <row r="688" spans="1:7" ht="15.75" customHeight="1">
      <c r="A688" s="207" t="s">
        <v>460</v>
      </c>
      <c r="B688" s="250">
        <v>151</v>
      </c>
      <c r="C688" s="249">
        <v>266</v>
      </c>
      <c r="D688" s="220">
        <v>0.56766917293233088</v>
      </c>
      <c r="E688" s="489"/>
      <c r="F688" s="127"/>
      <c r="G688" s="127"/>
    </row>
    <row r="689" spans="1:7" ht="15.75" customHeight="1">
      <c r="A689" s="4" t="s">
        <v>414</v>
      </c>
      <c r="B689" s="250">
        <v>227</v>
      </c>
      <c r="C689" s="249">
        <v>237</v>
      </c>
      <c r="D689" s="220">
        <v>0.95780590717299574</v>
      </c>
      <c r="E689" s="489"/>
      <c r="F689" s="127"/>
      <c r="G689" s="127"/>
    </row>
    <row r="690" spans="1:7" ht="15.75" customHeight="1">
      <c r="A690" s="4" t="s">
        <v>415</v>
      </c>
      <c r="B690" s="250">
        <v>152</v>
      </c>
      <c r="C690" s="249">
        <v>1145</v>
      </c>
      <c r="D690" s="220">
        <v>0.13275109170305677</v>
      </c>
      <c r="E690" s="489"/>
      <c r="F690" s="127"/>
      <c r="G690" s="127"/>
    </row>
    <row r="691" spans="1:7" ht="15.75" customHeight="1">
      <c r="A691" s="207" t="s">
        <v>545</v>
      </c>
      <c r="B691" s="250">
        <v>1324</v>
      </c>
      <c r="C691" s="249">
        <v>2780</v>
      </c>
      <c r="D691" s="220">
        <v>0.4762589928057554</v>
      </c>
      <c r="E691" s="489"/>
      <c r="F691" s="127"/>
      <c r="G691" s="127"/>
    </row>
    <row r="692" spans="1:7" ht="15.75" customHeight="1" thickBot="1">
      <c r="A692" s="217" t="s">
        <v>427</v>
      </c>
      <c r="B692" s="251">
        <v>2160</v>
      </c>
      <c r="C692" s="249">
        <v>3830</v>
      </c>
      <c r="D692" s="221">
        <v>0.56396866840731075</v>
      </c>
      <c r="E692" s="489"/>
      <c r="F692" s="127"/>
      <c r="G692" s="127"/>
    </row>
    <row r="693" spans="1:7" ht="15.75" customHeight="1" thickBot="1">
      <c r="A693" s="486"/>
      <c r="B693" s="526"/>
      <c r="C693" s="489"/>
      <c r="D693" s="489"/>
      <c r="E693" s="489"/>
      <c r="F693" s="127"/>
      <c r="G693" s="127"/>
    </row>
    <row r="694" spans="1:7" ht="15.75" customHeight="1" thickBot="1">
      <c r="A694" s="531" t="s">
        <v>547</v>
      </c>
      <c r="B694" s="518" t="s">
        <v>548</v>
      </c>
      <c r="C694" s="500" t="s">
        <v>487</v>
      </c>
      <c r="D694" s="502" t="s">
        <v>549</v>
      </c>
      <c r="E694" s="489"/>
      <c r="F694" s="127"/>
      <c r="G694" s="127"/>
    </row>
    <row r="695" spans="1:7" ht="15.75" customHeight="1" thickBot="1">
      <c r="A695" s="211" t="s">
        <v>398</v>
      </c>
      <c r="B695" s="246">
        <v>2362</v>
      </c>
      <c r="C695" s="247">
        <v>9256</v>
      </c>
      <c r="D695" s="187">
        <v>0.25518582541054452</v>
      </c>
      <c r="E695" s="489"/>
      <c r="F695" s="127"/>
      <c r="G695" s="127"/>
    </row>
    <row r="696" spans="1:7" ht="15.75" customHeight="1">
      <c r="A696" s="215" t="s">
        <v>400</v>
      </c>
      <c r="B696" s="248">
        <v>24</v>
      </c>
      <c r="C696" s="249">
        <v>118</v>
      </c>
      <c r="D696" s="219">
        <v>0.20338983050847459</v>
      </c>
      <c r="E696" s="489"/>
      <c r="F696" s="127"/>
      <c r="G696" s="127"/>
    </row>
    <row r="697" spans="1:7" ht="15.75" customHeight="1">
      <c r="A697" s="212" t="s">
        <v>401</v>
      </c>
      <c r="B697" s="250">
        <v>705</v>
      </c>
      <c r="C697" s="249">
        <v>2364</v>
      </c>
      <c r="D697" s="220">
        <v>0.29822335025380708</v>
      </c>
      <c r="E697" s="489"/>
      <c r="F697" s="127"/>
      <c r="G697" s="127"/>
    </row>
    <row r="698" spans="1:7" ht="15.75" customHeight="1">
      <c r="A698" s="212" t="s">
        <v>402</v>
      </c>
      <c r="B698" s="250">
        <v>1386</v>
      </c>
      <c r="C698" s="249">
        <v>4945</v>
      </c>
      <c r="D698" s="220">
        <v>0.28028311425682506</v>
      </c>
      <c r="E698" s="489"/>
      <c r="F698" s="127"/>
      <c r="G698" s="127"/>
    </row>
    <row r="699" spans="1:7" ht="15.75" customHeight="1">
      <c r="A699" s="212" t="s">
        <v>403</v>
      </c>
      <c r="B699" s="250">
        <v>247</v>
      </c>
      <c r="C699" s="249">
        <v>1829</v>
      </c>
      <c r="D699" s="220">
        <v>0.13504647348277748</v>
      </c>
      <c r="E699" s="489"/>
      <c r="F699" s="127"/>
      <c r="G699" s="127"/>
    </row>
    <row r="700" spans="1:7" ht="15.75" customHeight="1">
      <c r="A700" s="213" t="s">
        <v>6</v>
      </c>
      <c r="B700" s="250">
        <v>91</v>
      </c>
      <c r="C700" s="249">
        <v>775</v>
      </c>
      <c r="D700" s="220">
        <v>0.11741935483870967</v>
      </c>
      <c r="E700" s="489"/>
      <c r="F700" s="127"/>
      <c r="G700" s="127"/>
    </row>
    <row r="701" spans="1:7" ht="15.75" customHeight="1">
      <c r="A701" s="212" t="s">
        <v>404</v>
      </c>
      <c r="B701" s="250">
        <v>241</v>
      </c>
      <c r="C701" s="249">
        <v>362</v>
      </c>
      <c r="D701" s="220">
        <v>0.66574585635359118</v>
      </c>
      <c r="E701" s="489"/>
      <c r="F701" s="127"/>
      <c r="G701" s="127"/>
    </row>
    <row r="702" spans="1:7" ht="15.75" customHeight="1">
      <c r="A702" s="212" t="s">
        <v>591</v>
      </c>
      <c r="B702" s="250">
        <v>158</v>
      </c>
      <c r="C702" s="249">
        <v>1189</v>
      </c>
      <c r="D702" s="220">
        <v>0.13288477712363331</v>
      </c>
      <c r="E702" s="489"/>
      <c r="F702" s="127"/>
      <c r="G702" s="127"/>
    </row>
    <row r="703" spans="1:7" ht="15.75" customHeight="1">
      <c r="A703" s="212" t="s">
        <v>406</v>
      </c>
      <c r="B703" s="250">
        <v>49</v>
      </c>
      <c r="C703" s="249">
        <v>404</v>
      </c>
      <c r="D703" s="220">
        <v>0.12128712871287128</v>
      </c>
      <c r="E703" s="489"/>
      <c r="F703" s="127"/>
      <c r="G703" s="127"/>
    </row>
    <row r="704" spans="1:7" ht="15.75" customHeight="1">
      <c r="A704" s="212" t="s">
        <v>407</v>
      </c>
      <c r="B704" s="250">
        <v>24</v>
      </c>
      <c r="C704" s="249">
        <v>491</v>
      </c>
      <c r="D704" s="220">
        <v>4.8879837067209775E-2</v>
      </c>
      <c r="E704" s="489"/>
      <c r="F704" s="127"/>
      <c r="G704" s="127"/>
    </row>
    <row r="705" spans="1:7" ht="15.75" customHeight="1">
      <c r="A705" s="212" t="s">
        <v>639</v>
      </c>
      <c r="B705" s="250">
        <v>396</v>
      </c>
      <c r="C705" s="249">
        <v>1240</v>
      </c>
      <c r="D705" s="220">
        <v>0.3193548387096774</v>
      </c>
      <c r="E705" s="489"/>
      <c r="F705" s="127"/>
      <c r="G705" s="127"/>
    </row>
    <row r="706" spans="1:7" ht="15.75" customHeight="1">
      <c r="A706" s="212" t="s">
        <v>218</v>
      </c>
      <c r="B706" s="250">
        <v>8</v>
      </c>
      <c r="C706" s="249">
        <v>402</v>
      </c>
      <c r="D706" s="220">
        <v>1.9900497512437811E-2</v>
      </c>
      <c r="E706" s="489"/>
      <c r="F706" s="127"/>
      <c r="G706" s="127"/>
    </row>
    <row r="707" spans="1:7" ht="15.75" customHeight="1">
      <c r="A707" s="212" t="s">
        <v>29</v>
      </c>
      <c r="B707" s="250">
        <v>734</v>
      </c>
      <c r="C707" s="249">
        <v>1468</v>
      </c>
      <c r="D707" s="220">
        <v>0.5</v>
      </c>
      <c r="E707" s="489"/>
      <c r="F707" s="127"/>
      <c r="G707" s="127"/>
    </row>
    <row r="708" spans="1:7" ht="15.75" customHeight="1">
      <c r="A708" s="207" t="s">
        <v>40</v>
      </c>
      <c r="B708" s="250">
        <v>44</v>
      </c>
      <c r="C708" s="249">
        <v>81</v>
      </c>
      <c r="D708" s="220">
        <v>0.54320987654320985</v>
      </c>
      <c r="E708" s="489"/>
      <c r="F708" s="127"/>
      <c r="G708" s="127"/>
    </row>
    <row r="709" spans="1:7" ht="15.75" customHeight="1">
      <c r="A709" s="207" t="s">
        <v>544</v>
      </c>
      <c r="B709" s="250">
        <v>92</v>
      </c>
      <c r="C709" s="249">
        <v>506</v>
      </c>
      <c r="D709" s="220">
        <v>0.18181818181818182</v>
      </c>
      <c r="E709" s="489"/>
      <c r="F709" s="127"/>
      <c r="G709" s="127"/>
    </row>
    <row r="710" spans="1:7" ht="15.75" customHeight="1">
      <c r="A710" s="212" t="s">
        <v>32</v>
      </c>
      <c r="B710" s="250">
        <v>295</v>
      </c>
      <c r="C710" s="249">
        <v>1133</v>
      </c>
      <c r="D710" s="220">
        <v>0.26037069726390116</v>
      </c>
      <c r="E710" s="489"/>
      <c r="F710" s="127"/>
      <c r="G710" s="127"/>
    </row>
    <row r="711" spans="1:7" ht="15.75" customHeight="1">
      <c r="A711" s="212" t="s">
        <v>409</v>
      </c>
      <c r="B711" s="250">
        <v>22</v>
      </c>
      <c r="C711" s="249">
        <v>339</v>
      </c>
      <c r="D711" s="220">
        <v>6.4896755162241887E-2</v>
      </c>
      <c r="E711" s="489"/>
      <c r="F711" s="127"/>
      <c r="G711" s="127"/>
    </row>
    <row r="712" spans="1:7" ht="15.75" customHeight="1">
      <c r="A712" s="212" t="s">
        <v>220</v>
      </c>
      <c r="B712" s="250">
        <v>42</v>
      </c>
      <c r="C712" s="249">
        <v>213</v>
      </c>
      <c r="D712" s="220">
        <v>0.19718309859154928</v>
      </c>
      <c r="E712" s="489"/>
      <c r="F712" s="127"/>
      <c r="G712" s="127"/>
    </row>
    <row r="713" spans="1:7" ht="15.75" customHeight="1">
      <c r="A713" s="212" t="s">
        <v>551</v>
      </c>
      <c r="B713" s="250">
        <v>75</v>
      </c>
      <c r="C713" s="249">
        <v>137</v>
      </c>
      <c r="D713" s="220">
        <v>0.54744525547445255</v>
      </c>
      <c r="E713" s="489"/>
      <c r="F713" s="127"/>
      <c r="G713" s="127"/>
    </row>
    <row r="714" spans="1:7" ht="15.75" customHeight="1">
      <c r="A714" s="212" t="s">
        <v>593</v>
      </c>
      <c r="B714" s="250">
        <v>34</v>
      </c>
      <c r="C714" s="249">
        <v>87</v>
      </c>
      <c r="D714" s="220">
        <v>0.39080459770114945</v>
      </c>
      <c r="E714" s="489"/>
      <c r="F714" s="127"/>
      <c r="G714" s="127"/>
    </row>
    <row r="715" spans="1:7" ht="15.75" customHeight="1">
      <c r="A715" s="212" t="s">
        <v>459</v>
      </c>
      <c r="B715" s="250">
        <v>21</v>
      </c>
      <c r="C715" s="249">
        <v>163</v>
      </c>
      <c r="D715" s="220">
        <v>0.12883435582822086</v>
      </c>
      <c r="E715" s="489"/>
      <c r="F715" s="127"/>
      <c r="G715" s="127"/>
    </row>
    <row r="716" spans="1:7" ht="15.75" customHeight="1">
      <c r="A716" s="212" t="s">
        <v>460</v>
      </c>
      <c r="B716" s="250">
        <v>36</v>
      </c>
      <c r="C716" s="249">
        <v>266</v>
      </c>
      <c r="D716" s="220">
        <v>0.13533834586466165</v>
      </c>
      <c r="E716" s="489"/>
      <c r="F716" s="127"/>
      <c r="G716" s="127"/>
    </row>
    <row r="717" spans="1:7" ht="15.75" customHeight="1">
      <c r="A717" s="4" t="s">
        <v>414</v>
      </c>
      <c r="B717" s="250">
        <v>90</v>
      </c>
      <c r="C717" s="249">
        <v>237</v>
      </c>
      <c r="D717" s="220">
        <v>0.379746835443038</v>
      </c>
      <c r="E717" s="489"/>
      <c r="F717" s="127"/>
      <c r="G717" s="127"/>
    </row>
    <row r="718" spans="1:7" ht="15.75" customHeight="1">
      <c r="A718" s="4" t="s">
        <v>415</v>
      </c>
      <c r="B718" s="250">
        <v>1</v>
      </c>
      <c r="C718" s="249">
        <v>1145</v>
      </c>
      <c r="D718" s="220">
        <v>8.7336244541484718E-4</v>
      </c>
      <c r="E718" s="489"/>
      <c r="F718" s="127"/>
      <c r="G718" s="127"/>
    </row>
    <row r="719" spans="1:7" ht="15.75" customHeight="1">
      <c r="A719" s="212" t="s">
        <v>545</v>
      </c>
      <c r="B719" s="250">
        <v>81</v>
      </c>
      <c r="C719" s="249">
        <v>2780</v>
      </c>
      <c r="D719" s="220">
        <v>2.9136690647482016E-2</v>
      </c>
      <c r="E719" s="489"/>
      <c r="F719" s="127"/>
      <c r="G719" s="127"/>
    </row>
    <row r="720" spans="1:7" ht="15.75" customHeight="1" thickBot="1">
      <c r="A720" s="214" t="s">
        <v>427</v>
      </c>
      <c r="B720" s="251">
        <v>64</v>
      </c>
      <c r="C720" s="249">
        <v>3830</v>
      </c>
      <c r="D720" s="221">
        <v>1.671018276762402E-2</v>
      </c>
      <c r="E720" s="489"/>
      <c r="F720" s="127"/>
      <c r="G720" s="127"/>
    </row>
    <row r="721" spans="1:7" ht="15.75" customHeight="1" thickBot="1">
      <c r="A721" s="486"/>
      <c r="B721" s="526"/>
      <c r="C721" s="489"/>
      <c r="D721" s="489"/>
      <c r="E721" s="489"/>
      <c r="F721" s="127"/>
      <c r="G721" s="127"/>
    </row>
    <row r="722" spans="1:7" ht="15.75" customHeight="1" thickBot="1">
      <c r="A722" s="531" t="s">
        <v>489</v>
      </c>
      <c r="B722" s="518" t="s">
        <v>494</v>
      </c>
      <c r="C722" s="500" t="s">
        <v>487</v>
      </c>
      <c r="D722" s="502" t="s">
        <v>493</v>
      </c>
      <c r="E722" s="489"/>
      <c r="F722" s="127"/>
      <c r="G722" s="127"/>
    </row>
    <row r="723" spans="1:7" ht="15.75" customHeight="1" thickBot="1">
      <c r="A723" s="211" t="s">
        <v>398</v>
      </c>
      <c r="B723" s="246">
        <v>2207</v>
      </c>
      <c r="C723" s="247">
        <v>9256</v>
      </c>
      <c r="D723" s="187">
        <v>0.2384399308556612</v>
      </c>
      <c r="E723" s="489"/>
      <c r="F723" s="127"/>
      <c r="G723" s="127"/>
    </row>
    <row r="724" spans="1:7" ht="15.75" customHeight="1">
      <c r="A724" s="215" t="s">
        <v>400</v>
      </c>
      <c r="B724" s="248">
        <v>18</v>
      </c>
      <c r="C724" s="249">
        <v>118</v>
      </c>
      <c r="D724" s="219">
        <v>0.15254237288135594</v>
      </c>
      <c r="E724" s="489"/>
      <c r="F724" s="127"/>
      <c r="G724" s="127"/>
    </row>
    <row r="725" spans="1:7" ht="15.75" customHeight="1">
      <c r="A725" s="212" t="s">
        <v>401</v>
      </c>
      <c r="B725" s="250">
        <v>629</v>
      </c>
      <c r="C725" s="249">
        <v>2364</v>
      </c>
      <c r="D725" s="220">
        <v>0.26607445008460234</v>
      </c>
      <c r="E725" s="489"/>
      <c r="F725" s="127"/>
      <c r="G725" s="127"/>
    </row>
    <row r="726" spans="1:7" ht="15.75" customHeight="1">
      <c r="A726" s="212" t="s">
        <v>402</v>
      </c>
      <c r="B726" s="250">
        <v>1316</v>
      </c>
      <c r="C726" s="249">
        <v>4945</v>
      </c>
      <c r="D726" s="220">
        <v>0.26612740141557129</v>
      </c>
      <c r="E726" s="489"/>
      <c r="F726" s="127"/>
      <c r="G726" s="127"/>
    </row>
    <row r="727" spans="1:7" ht="15.75" customHeight="1">
      <c r="A727" s="212" t="s">
        <v>403</v>
      </c>
      <c r="B727" s="250">
        <v>244</v>
      </c>
      <c r="C727" s="249">
        <v>1829</v>
      </c>
      <c r="D727" s="220">
        <v>0.13340623291416073</v>
      </c>
      <c r="E727" s="489"/>
      <c r="F727" s="127"/>
      <c r="G727" s="127"/>
    </row>
    <row r="728" spans="1:7" ht="15.75" customHeight="1">
      <c r="A728" s="213" t="s">
        <v>6</v>
      </c>
      <c r="B728" s="250">
        <v>91</v>
      </c>
      <c r="C728" s="249">
        <v>775</v>
      </c>
      <c r="D728" s="220">
        <v>0.11741935483870967</v>
      </c>
      <c r="E728" s="489"/>
      <c r="F728" s="127"/>
      <c r="G728" s="127"/>
    </row>
    <row r="729" spans="1:7" ht="15.75" customHeight="1">
      <c r="A729" s="212" t="s">
        <v>404</v>
      </c>
      <c r="B729" s="250">
        <v>241</v>
      </c>
      <c r="C729" s="249">
        <v>362</v>
      </c>
      <c r="D729" s="220">
        <v>0.66574585635359118</v>
      </c>
      <c r="E729" s="489"/>
      <c r="F729" s="127"/>
      <c r="G729" s="127"/>
    </row>
    <row r="730" spans="1:7" ht="15.75" customHeight="1">
      <c r="A730" s="212" t="s">
        <v>591</v>
      </c>
      <c r="B730" s="250">
        <v>158</v>
      </c>
      <c r="C730" s="249">
        <v>1189</v>
      </c>
      <c r="D730" s="220">
        <v>0.13288477712363331</v>
      </c>
      <c r="E730" s="489"/>
      <c r="F730" s="127"/>
      <c r="G730" s="127"/>
    </row>
    <row r="731" spans="1:7" ht="15.75" customHeight="1">
      <c r="A731" s="212" t="s">
        <v>406</v>
      </c>
      <c r="B731" s="250">
        <v>49</v>
      </c>
      <c r="C731" s="249">
        <v>404</v>
      </c>
      <c r="D731" s="220">
        <v>0.12128712871287128</v>
      </c>
      <c r="E731" s="489"/>
      <c r="F731" s="127"/>
      <c r="G731" s="127"/>
    </row>
    <row r="732" spans="1:7" ht="15.75" customHeight="1">
      <c r="A732" s="212" t="s">
        <v>407</v>
      </c>
      <c r="B732" s="250">
        <v>22</v>
      </c>
      <c r="C732" s="249">
        <v>491</v>
      </c>
      <c r="D732" s="220">
        <v>4.4806517311608958E-2</v>
      </c>
      <c r="E732" s="489"/>
      <c r="F732" s="127"/>
      <c r="G732" s="127"/>
    </row>
    <row r="733" spans="1:7" ht="15.75" customHeight="1">
      <c r="A733" s="212" t="s">
        <v>639</v>
      </c>
      <c r="B733" s="250">
        <v>395</v>
      </c>
      <c r="C733" s="249">
        <v>1240</v>
      </c>
      <c r="D733" s="220">
        <v>0.31854838709677419</v>
      </c>
      <c r="E733" s="489"/>
      <c r="F733" s="127"/>
      <c r="G733" s="127"/>
    </row>
    <row r="734" spans="1:7" ht="15.75" customHeight="1">
      <c r="A734" s="212" t="s">
        <v>218</v>
      </c>
      <c r="B734" s="250">
        <v>8</v>
      </c>
      <c r="C734" s="249">
        <v>402</v>
      </c>
      <c r="D734" s="220">
        <v>1.9900497512437811E-2</v>
      </c>
      <c r="E734" s="489"/>
      <c r="F734" s="127"/>
      <c r="G734" s="127"/>
    </row>
    <row r="735" spans="1:7" ht="15.75" customHeight="1">
      <c r="A735" s="212" t="s">
        <v>29</v>
      </c>
      <c r="B735" s="250">
        <v>734</v>
      </c>
      <c r="C735" s="249">
        <v>1468</v>
      </c>
      <c r="D735" s="220">
        <v>0.5</v>
      </c>
      <c r="E735" s="489"/>
      <c r="F735" s="127"/>
      <c r="G735" s="127"/>
    </row>
    <row r="736" spans="1:7" ht="15.75" customHeight="1">
      <c r="A736" s="207" t="s">
        <v>40</v>
      </c>
      <c r="B736" s="250">
        <v>5</v>
      </c>
      <c r="C736" s="249">
        <v>81</v>
      </c>
      <c r="D736" s="220">
        <v>6.1728395061728392E-2</v>
      </c>
      <c r="E736" s="489"/>
      <c r="F736" s="127"/>
      <c r="G736" s="127"/>
    </row>
    <row r="737" spans="1:7" ht="15.75" customHeight="1">
      <c r="A737" s="207" t="s">
        <v>544</v>
      </c>
      <c r="B737" s="250">
        <v>34</v>
      </c>
      <c r="C737" s="249">
        <v>506</v>
      </c>
      <c r="D737" s="220">
        <v>6.7193675889328064E-2</v>
      </c>
      <c r="E737" s="489"/>
      <c r="F737" s="127"/>
      <c r="G737" s="127"/>
    </row>
    <row r="738" spans="1:7" ht="15.75" customHeight="1">
      <c r="A738" s="212" t="s">
        <v>32</v>
      </c>
      <c r="B738" s="250">
        <v>265</v>
      </c>
      <c r="C738" s="249">
        <v>1133</v>
      </c>
      <c r="D738" s="220">
        <v>0.23389232127096204</v>
      </c>
      <c r="E738" s="489"/>
      <c r="F738" s="127"/>
      <c r="G738" s="127"/>
    </row>
    <row r="739" spans="1:7" ht="15.75" customHeight="1">
      <c r="A739" s="212" t="s">
        <v>409</v>
      </c>
      <c r="B739" s="250">
        <v>22</v>
      </c>
      <c r="C739" s="249">
        <v>339</v>
      </c>
      <c r="D739" s="220">
        <v>6.4896755162241887E-2</v>
      </c>
      <c r="E739" s="489"/>
      <c r="F739" s="127"/>
      <c r="G739" s="127"/>
    </row>
    <row r="740" spans="1:7" ht="15.75" customHeight="1">
      <c r="A740" s="212" t="s">
        <v>220</v>
      </c>
      <c r="B740" s="250">
        <v>42</v>
      </c>
      <c r="C740" s="249">
        <v>213</v>
      </c>
      <c r="D740" s="220">
        <v>0.19718309859154928</v>
      </c>
      <c r="E740" s="489"/>
      <c r="F740" s="127"/>
      <c r="G740" s="127"/>
    </row>
    <row r="741" spans="1:7" ht="15.75" customHeight="1">
      <c r="A741" s="212" t="s">
        <v>551</v>
      </c>
      <c r="B741" s="250">
        <v>75</v>
      </c>
      <c r="C741" s="249">
        <v>137</v>
      </c>
      <c r="D741" s="220">
        <v>0.54744525547445255</v>
      </c>
      <c r="E741" s="489"/>
      <c r="F741" s="127"/>
      <c r="G741" s="127"/>
    </row>
    <row r="742" spans="1:7" ht="15.75" customHeight="1">
      <c r="A742" s="212" t="s">
        <v>593</v>
      </c>
      <c r="B742" s="250">
        <v>9</v>
      </c>
      <c r="C742" s="249">
        <v>87</v>
      </c>
      <c r="D742" s="220">
        <v>0.10344827586206896</v>
      </c>
      <c r="E742" s="489"/>
      <c r="F742" s="127"/>
      <c r="G742" s="127"/>
    </row>
    <row r="743" spans="1:7" ht="15.75" customHeight="1">
      <c r="A743" s="212" t="s">
        <v>459</v>
      </c>
      <c r="B743" s="250">
        <v>21</v>
      </c>
      <c r="C743" s="249">
        <v>163</v>
      </c>
      <c r="D743" s="220">
        <v>0.12883435582822086</v>
      </c>
      <c r="E743" s="489"/>
      <c r="F743" s="127"/>
      <c r="G743" s="127"/>
    </row>
    <row r="744" spans="1:7" ht="15.75" customHeight="1">
      <c r="A744" s="212" t="s">
        <v>460</v>
      </c>
      <c r="B744" s="250">
        <v>36</v>
      </c>
      <c r="C744" s="249">
        <v>266</v>
      </c>
      <c r="D744" s="220">
        <v>0.13533834586466165</v>
      </c>
      <c r="E744" s="489"/>
      <c r="F744" s="127"/>
      <c r="G744" s="127"/>
    </row>
    <row r="745" spans="1:7" ht="15.75" customHeight="1">
      <c r="A745" s="4" t="s">
        <v>414</v>
      </c>
      <c r="B745" s="250">
        <v>90</v>
      </c>
      <c r="C745" s="249">
        <v>237</v>
      </c>
      <c r="D745" s="220">
        <v>0.379746835443038</v>
      </c>
      <c r="E745" s="489"/>
      <c r="F745" s="127"/>
      <c r="G745" s="127"/>
    </row>
    <row r="746" spans="1:7" ht="15.75" customHeight="1">
      <c r="A746" s="4" t="s">
        <v>415</v>
      </c>
      <c r="B746" s="250">
        <v>1</v>
      </c>
      <c r="C746" s="249">
        <v>1145</v>
      </c>
      <c r="D746" s="220">
        <v>8.7336244541484718E-4</v>
      </c>
      <c r="E746" s="489"/>
      <c r="F746" s="127"/>
      <c r="G746" s="127"/>
    </row>
    <row r="747" spans="1:7" ht="15.75" customHeight="1">
      <c r="A747" s="212" t="s">
        <v>545</v>
      </c>
      <c r="B747" s="250">
        <v>80</v>
      </c>
      <c r="C747" s="249">
        <v>2780</v>
      </c>
      <c r="D747" s="220">
        <v>2.8776978417266189E-2</v>
      </c>
      <c r="E747" s="489"/>
      <c r="F747" s="127"/>
      <c r="G747" s="127"/>
    </row>
    <row r="748" spans="1:7" ht="15.75" customHeight="1" thickBot="1">
      <c r="A748" s="214" t="s">
        <v>427</v>
      </c>
      <c r="B748" s="251">
        <v>64</v>
      </c>
      <c r="C748" s="249">
        <v>3830</v>
      </c>
      <c r="D748" s="221">
        <v>1.671018276762402E-2</v>
      </c>
      <c r="E748" s="489"/>
      <c r="F748" s="127"/>
      <c r="G748" s="127"/>
    </row>
    <row r="749" spans="1:7" ht="15.75" customHeight="1" thickBot="1">
      <c r="A749" s="486"/>
      <c r="B749" s="526"/>
      <c r="C749" s="489"/>
      <c r="D749" s="489"/>
      <c r="E749" s="489"/>
      <c r="F749" s="127"/>
      <c r="G749" s="127"/>
    </row>
    <row r="750" spans="1:7" ht="15.75" customHeight="1" thickBot="1">
      <c r="A750" s="531" t="s">
        <v>488</v>
      </c>
      <c r="B750" s="518" t="s">
        <v>495</v>
      </c>
      <c r="C750" s="500" t="s">
        <v>487</v>
      </c>
      <c r="D750" s="502" t="s">
        <v>496</v>
      </c>
      <c r="E750" s="489"/>
      <c r="F750" s="127"/>
      <c r="G750" s="127"/>
    </row>
    <row r="751" spans="1:7" ht="15.75" customHeight="1" thickBot="1">
      <c r="A751" s="211" t="s">
        <v>398</v>
      </c>
      <c r="B751" s="246">
        <v>2379</v>
      </c>
      <c r="C751" s="247">
        <v>9256</v>
      </c>
      <c r="D751" s="187">
        <v>0.25702247191011235</v>
      </c>
      <c r="E751" s="489"/>
      <c r="F751" s="127"/>
      <c r="G751" s="127"/>
    </row>
    <row r="752" spans="1:7" ht="15.75" customHeight="1">
      <c r="A752" s="215" t="s">
        <v>400</v>
      </c>
      <c r="B752" s="248">
        <v>65</v>
      </c>
      <c r="C752" s="249">
        <v>118</v>
      </c>
      <c r="D752" s="219">
        <v>0.55084745762711862</v>
      </c>
      <c r="E752" s="489"/>
      <c r="F752" s="127"/>
      <c r="G752" s="127"/>
    </row>
    <row r="753" spans="1:7" ht="15.75" customHeight="1">
      <c r="A753" s="212" t="s">
        <v>401</v>
      </c>
      <c r="B753" s="250">
        <v>967</v>
      </c>
      <c r="C753" s="249">
        <v>2364</v>
      </c>
      <c r="D753" s="220">
        <v>0.40905245346869712</v>
      </c>
      <c r="E753" s="489"/>
      <c r="F753" s="127"/>
      <c r="G753" s="127"/>
    </row>
    <row r="754" spans="1:7" ht="15.75" customHeight="1">
      <c r="A754" s="212" t="s">
        <v>402</v>
      </c>
      <c r="B754" s="250">
        <v>1213</v>
      </c>
      <c r="C754" s="249">
        <v>4945</v>
      </c>
      <c r="D754" s="220">
        <v>0.24529828109201213</v>
      </c>
      <c r="E754" s="489"/>
      <c r="F754" s="127"/>
      <c r="G754" s="127"/>
    </row>
    <row r="755" spans="1:7" ht="15.75" customHeight="1">
      <c r="A755" s="212" t="s">
        <v>403</v>
      </c>
      <c r="B755" s="250">
        <v>134</v>
      </c>
      <c r="C755" s="249">
        <v>1829</v>
      </c>
      <c r="D755" s="220">
        <v>7.3264078731547291E-2</v>
      </c>
      <c r="E755" s="489"/>
      <c r="F755" s="127"/>
      <c r="G755" s="127"/>
    </row>
    <row r="756" spans="1:7" ht="15.75" customHeight="1">
      <c r="A756" s="213" t="s">
        <v>6</v>
      </c>
      <c r="B756" s="250">
        <v>409</v>
      </c>
      <c r="C756" s="249">
        <v>775</v>
      </c>
      <c r="D756" s="220">
        <v>0.52774193548387094</v>
      </c>
      <c r="E756" s="489"/>
      <c r="F756" s="127"/>
      <c r="G756" s="127"/>
    </row>
    <row r="757" spans="1:7" ht="15.75" customHeight="1">
      <c r="A757" s="212" t="s">
        <v>404</v>
      </c>
      <c r="B757" s="250">
        <v>89</v>
      </c>
      <c r="C757" s="249">
        <v>362</v>
      </c>
      <c r="D757" s="220">
        <v>0.24585635359116023</v>
      </c>
      <c r="E757" s="489"/>
      <c r="F757" s="127"/>
      <c r="G757" s="127"/>
    </row>
    <row r="758" spans="1:7" ht="15.75" customHeight="1">
      <c r="A758" s="212" t="s">
        <v>591</v>
      </c>
      <c r="B758" s="250">
        <v>339</v>
      </c>
      <c r="C758" s="249">
        <v>1189</v>
      </c>
      <c r="D758" s="220">
        <v>0.28511354079058032</v>
      </c>
      <c r="E758" s="489"/>
      <c r="F758" s="127"/>
      <c r="G758" s="127"/>
    </row>
    <row r="759" spans="1:7" ht="15.75" customHeight="1">
      <c r="A759" s="212" t="s">
        <v>406</v>
      </c>
      <c r="B759" s="250">
        <v>175</v>
      </c>
      <c r="C759" s="249">
        <v>404</v>
      </c>
      <c r="D759" s="220">
        <v>0.43316831683168316</v>
      </c>
      <c r="E759" s="489"/>
      <c r="F759" s="127"/>
      <c r="G759" s="127"/>
    </row>
    <row r="760" spans="1:7" ht="15.75" customHeight="1">
      <c r="A760" s="212" t="s">
        <v>407</v>
      </c>
      <c r="B760" s="250">
        <v>130</v>
      </c>
      <c r="C760" s="249">
        <v>491</v>
      </c>
      <c r="D760" s="220">
        <v>0.26476578411405294</v>
      </c>
      <c r="E760" s="489"/>
      <c r="F760" s="127"/>
      <c r="G760" s="127"/>
    </row>
    <row r="761" spans="1:7" ht="15.75" customHeight="1">
      <c r="A761" s="212" t="s">
        <v>639</v>
      </c>
      <c r="B761" s="250">
        <v>298</v>
      </c>
      <c r="C761" s="249">
        <v>1240</v>
      </c>
      <c r="D761" s="220">
        <v>0.24032258064516129</v>
      </c>
      <c r="E761" s="489"/>
      <c r="F761" s="127"/>
      <c r="G761" s="127"/>
    </row>
    <row r="762" spans="1:7" ht="15.75" customHeight="1">
      <c r="A762" s="212" t="s">
        <v>218</v>
      </c>
      <c r="B762" s="250">
        <v>4</v>
      </c>
      <c r="C762" s="249">
        <v>402</v>
      </c>
      <c r="D762" s="220">
        <v>9.9502487562189053E-3</v>
      </c>
      <c r="E762" s="489"/>
      <c r="F762" s="127"/>
      <c r="G762" s="127"/>
    </row>
    <row r="763" spans="1:7" ht="15.75" customHeight="1">
      <c r="A763" s="212" t="s">
        <v>29</v>
      </c>
      <c r="B763" s="250">
        <v>490</v>
      </c>
      <c r="C763" s="249">
        <v>1468</v>
      </c>
      <c r="D763" s="220">
        <v>0.33378746594005448</v>
      </c>
      <c r="E763" s="489"/>
      <c r="F763" s="127"/>
      <c r="G763" s="127"/>
    </row>
    <row r="764" spans="1:7" ht="15.75" customHeight="1">
      <c r="A764" s="207" t="s">
        <v>40</v>
      </c>
      <c r="B764" s="250">
        <v>40</v>
      </c>
      <c r="C764" s="249">
        <v>81</v>
      </c>
      <c r="D764" s="220">
        <v>0.49382716049382713</v>
      </c>
      <c r="E764" s="489"/>
      <c r="F764" s="127"/>
      <c r="G764" s="127"/>
    </row>
    <row r="765" spans="1:7" ht="15.75" customHeight="1">
      <c r="A765" s="207" t="s">
        <v>544</v>
      </c>
      <c r="B765" s="250">
        <v>164</v>
      </c>
      <c r="C765" s="249">
        <v>506</v>
      </c>
      <c r="D765" s="220">
        <v>0.32411067193675891</v>
      </c>
      <c r="E765" s="489"/>
      <c r="F765" s="127"/>
      <c r="G765" s="127"/>
    </row>
    <row r="766" spans="1:7" ht="15.75" customHeight="1">
      <c r="A766" s="212" t="s">
        <v>32</v>
      </c>
      <c r="B766" s="250">
        <v>30</v>
      </c>
      <c r="C766" s="249">
        <v>1133</v>
      </c>
      <c r="D766" s="220">
        <v>2.6478375992939101E-2</v>
      </c>
      <c r="E766" s="489"/>
      <c r="F766" s="127"/>
      <c r="G766" s="127"/>
    </row>
    <row r="767" spans="1:7" ht="15.75" customHeight="1">
      <c r="A767" s="212" t="s">
        <v>409</v>
      </c>
      <c r="B767" s="250">
        <v>27</v>
      </c>
      <c r="C767" s="249">
        <v>339</v>
      </c>
      <c r="D767" s="220">
        <v>7.9646017699115043E-2</v>
      </c>
      <c r="E767" s="489"/>
      <c r="F767" s="127"/>
      <c r="G767" s="127"/>
    </row>
    <row r="768" spans="1:7" ht="15.75" customHeight="1">
      <c r="A768" s="212" t="s">
        <v>220</v>
      </c>
      <c r="B768" s="250">
        <v>60</v>
      </c>
      <c r="C768" s="249">
        <v>213</v>
      </c>
      <c r="D768" s="220">
        <v>0.28169014084507044</v>
      </c>
      <c r="E768" s="489"/>
      <c r="F768" s="127"/>
      <c r="G768" s="127"/>
    </row>
    <row r="769" spans="1:7" ht="15.75" customHeight="1">
      <c r="A769" s="212" t="s">
        <v>551</v>
      </c>
      <c r="B769" s="250">
        <v>41</v>
      </c>
      <c r="C769" s="249">
        <v>137</v>
      </c>
      <c r="D769" s="220">
        <v>0.29927007299270075</v>
      </c>
      <c r="E769" s="489"/>
      <c r="F769" s="127"/>
      <c r="G769" s="127"/>
    </row>
    <row r="770" spans="1:7" ht="15.75" customHeight="1">
      <c r="A770" s="212" t="s">
        <v>593</v>
      </c>
      <c r="B770" s="250">
        <v>4</v>
      </c>
      <c r="C770" s="249">
        <v>87</v>
      </c>
      <c r="D770" s="220">
        <v>4.5977011494252873E-2</v>
      </c>
      <c r="E770" s="489"/>
      <c r="F770" s="127"/>
      <c r="G770" s="127"/>
    </row>
    <row r="771" spans="1:7" ht="15.75" customHeight="1">
      <c r="A771" s="212" t="s">
        <v>459</v>
      </c>
      <c r="B771" s="250">
        <v>9</v>
      </c>
      <c r="C771" s="249">
        <v>163</v>
      </c>
      <c r="D771" s="220">
        <v>5.5214723926380369E-2</v>
      </c>
      <c r="E771" s="489"/>
      <c r="F771" s="127"/>
      <c r="G771" s="127"/>
    </row>
    <row r="772" spans="1:7" ht="15.75" customHeight="1">
      <c r="A772" s="212" t="s">
        <v>460</v>
      </c>
      <c r="B772" s="250">
        <v>70</v>
      </c>
      <c r="C772" s="249">
        <v>266</v>
      </c>
      <c r="D772" s="220">
        <v>0.26315789473684209</v>
      </c>
      <c r="E772" s="489"/>
      <c r="F772" s="127"/>
      <c r="G772" s="127"/>
    </row>
    <row r="773" spans="1:7" ht="15.75" customHeight="1">
      <c r="A773" s="4" t="s">
        <v>414</v>
      </c>
      <c r="B773" s="250">
        <v>9</v>
      </c>
      <c r="C773" s="249">
        <v>237</v>
      </c>
      <c r="D773" s="220">
        <v>3.7974683544303799E-2</v>
      </c>
      <c r="E773" s="489"/>
      <c r="F773" s="127"/>
      <c r="G773" s="127"/>
    </row>
    <row r="774" spans="1:7" ht="15.75" customHeight="1">
      <c r="A774" s="4" t="s">
        <v>415</v>
      </c>
      <c r="B774" s="250">
        <v>2</v>
      </c>
      <c r="C774" s="249">
        <v>1145</v>
      </c>
      <c r="D774" s="220">
        <v>1.7467248908296944E-3</v>
      </c>
      <c r="E774" s="489"/>
      <c r="F774" s="127"/>
      <c r="G774" s="127"/>
    </row>
    <row r="775" spans="1:7" ht="15.75" customHeight="1">
      <c r="A775" s="212" t="s">
        <v>545</v>
      </c>
      <c r="B775" s="250">
        <v>256</v>
      </c>
      <c r="C775" s="249">
        <v>2780</v>
      </c>
      <c r="D775" s="220">
        <v>9.2086330935251801E-2</v>
      </c>
      <c r="E775" s="489"/>
      <c r="F775" s="127"/>
      <c r="G775" s="127"/>
    </row>
    <row r="776" spans="1:7" ht="15.75" customHeight="1" thickBot="1">
      <c r="A776" s="214" t="s">
        <v>427</v>
      </c>
      <c r="B776" s="251">
        <v>36</v>
      </c>
      <c r="C776" s="249">
        <v>3830</v>
      </c>
      <c r="D776" s="221">
        <v>9.3994778067885126E-3</v>
      </c>
      <c r="E776" s="489"/>
      <c r="F776" s="127"/>
      <c r="G776" s="127"/>
    </row>
    <row r="777" spans="1:7" ht="15.75" customHeight="1" thickBot="1">
      <c r="A777" s="486"/>
      <c r="B777" s="526"/>
      <c r="C777" s="489"/>
      <c r="D777" s="489"/>
      <c r="E777" s="489"/>
      <c r="F777" s="127"/>
      <c r="G777" s="127"/>
    </row>
    <row r="778" spans="1:7" ht="15.75" customHeight="1" thickBot="1">
      <c r="A778" s="531" t="s">
        <v>497</v>
      </c>
      <c r="B778" s="518" t="s">
        <v>498</v>
      </c>
      <c r="C778" s="500" t="s">
        <v>487</v>
      </c>
      <c r="D778" s="502" t="s">
        <v>499</v>
      </c>
      <c r="E778" s="489"/>
      <c r="F778" s="127"/>
      <c r="G778" s="127"/>
    </row>
    <row r="779" spans="1:7" ht="15.75" customHeight="1" thickBot="1">
      <c r="A779" s="211" t="s">
        <v>398</v>
      </c>
      <c r="B779" s="246">
        <v>1904</v>
      </c>
      <c r="C779" s="247">
        <v>9256</v>
      </c>
      <c r="D779" s="187">
        <v>0.20570440795159897</v>
      </c>
      <c r="E779" s="489"/>
      <c r="F779" s="127"/>
      <c r="G779" s="127"/>
    </row>
    <row r="780" spans="1:7" ht="15.75" customHeight="1">
      <c r="A780" s="212" t="s">
        <v>29</v>
      </c>
      <c r="B780" s="250">
        <v>1032</v>
      </c>
      <c r="C780" s="249">
        <v>1468</v>
      </c>
      <c r="D780" s="219">
        <v>0.70299727520435973</v>
      </c>
      <c r="E780" s="489"/>
      <c r="F780" s="127"/>
      <c r="G780" s="127"/>
    </row>
    <row r="781" spans="1:7" ht="15.75" customHeight="1" thickBot="1">
      <c r="A781" s="214" t="s">
        <v>32</v>
      </c>
      <c r="B781" s="251">
        <v>683</v>
      </c>
      <c r="C781" s="249">
        <v>1133</v>
      </c>
      <c r="D781" s="221">
        <v>0.60282436010591356</v>
      </c>
      <c r="E781" s="489"/>
      <c r="F781" s="127"/>
      <c r="G781" s="127"/>
    </row>
    <row r="782" spans="1:7" ht="15.75" customHeight="1" thickBot="1">
      <c r="A782" s="486"/>
      <c r="B782" s="526"/>
      <c r="C782" s="489"/>
      <c r="D782" s="489"/>
      <c r="E782" s="489"/>
      <c r="F782" s="127"/>
      <c r="G782" s="127"/>
    </row>
    <row r="783" spans="1:7" ht="15.75" customHeight="1" thickBot="1">
      <c r="A783" s="531" t="s">
        <v>500</v>
      </c>
      <c r="B783" s="518" t="s">
        <v>501</v>
      </c>
      <c r="C783" s="500" t="s">
        <v>487</v>
      </c>
      <c r="D783" s="502" t="s">
        <v>502</v>
      </c>
      <c r="E783" s="489"/>
      <c r="F783" s="127"/>
      <c r="G783" s="127"/>
    </row>
    <row r="784" spans="1:7" ht="15.75" customHeight="1" thickBot="1">
      <c r="A784" s="211" t="s">
        <v>398</v>
      </c>
      <c r="B784" s="246">
        <v>157</v>
      </c>
      <c r="C784" s="247">
        <v>9256</v>
      </c>
      <c r="D784" s="187">
        <v>1.6961970613656008E-2</v>
      </c>
      <c r="E784" s="489"/>
      <c r="F784" s="127"/>
      <c r="G784" s="127"/>
    </row>
    <row r="785" spans="1:7" ht="15.75" customHeight="1">
      <c r="A785" s="212" t="s">
        <v>29</v>
      </c>
      <c r="B785" s="248">
        <v>0</v>
      </c>
      <c r="C785" s="249">
        <v>1468</v>
      </c>
      <c r="D785" s="219">
        <v>0</v>
      </c>
      <c r="E785" s="489"/>
      <c r="F785" s="127"/>
      <c r="G785" s="127"/>
    </row>
    <row r="786" spans="1:7" ht="15.75" customHeight="1" thickBot="1">
      <c r="A786" s="214" t="s">
        <v>32</v>
      </c>
      <c r="B786" s="251">
        <v>34</v>
      </c>
      <c r="C786" s="249">
        <v>1133</v>
      </c>
      <c r="D786" s="221">
        <v>3.0008826125330981E-2</v>
      </c>
      <c r="E786" s="489"/>
      <c r="F786" s="127"/>
      <c r="G786" s="127"/>
    </row>
    <row r="787" spans="1:7" ht="15.75" customHeight="1" thickBot="1">
      <c r="A787" s="486"/>
      <c r="B787" s="526"/>
      <c r="C787" s="489"/>
      <c r="D787" s="489"/>
      <c r="E787" s="489"/>
      <c r="F787" s="127"/>
      <c r="G787" s="127"/>
    </row>
    <row r="788" spans="1:7" ht="15.75" customHeight="1" thickBot="1">
      <c r="A788" s="531" t="s">
        <v>503</v>
      </c>
      <c r="B788" s="518" t="s">
        <v>504</v>
      </c>
      <c r="C788" s="500" t="s">
        <v>487</v>
      </c>
      <c r="D788" s="502" t="s">
        <v>505</v>
      </c>
      <c r="E788" s="489"/>
      <c r="F788" s="127"/>
      <c r="G788" s="127"/>
    </row>
    <row r="789" spans="1:7" ht="15.75" customHeight="1" thickBot="1">
      <c r="A789" s="211" t="s">
        <v>398</v>
      </c>
      <c r="B789" s="246">
        <v>644</v>
      </c>
      <c r="C789" s="247">
        <v>9256</v>
      </c>
      <c r="D789" s="187">
        <v>6.9576490924805529E-2</v>
      </c>
      <c r="E789" s="489"/>
      <c r="F789" s="127"/>
      <c r="G789" s="127"/>
    </row>
    <row r="790" spans="1:7" ht="15.75" customHeight="1" thickBot="1">
      <c r="A790" s="214" t="s">
        <v>32</v>
      </c>
      <c r="B790" s="251">
        <v>250</v>
      </c>
      <c r="C790" s="249">
        <v>1133</v>
      </c>
      <c r="D790" s="221">
        <v>0.22065313327449249</v>
      </c>
      <c r="E790" s="489"/>
      <c r="F790" s="127"/>
      <c r="G790" s="127"/>
    </row>
    <row r="791" spans="1:7" ht="15.75" customHeight="1" thickBot="1">
      <c r="A791" s="486"/>
      <c r="B791" s="526"/>
      <c r="C791" s="489"/>
      <c r="D791" s="489"/>
      <c r="E791" s="489"/>
      <c r="F791" s="127"/>
      <c r="G791" s="127"/>
    </row>
    <row r="792" spans="1:7" ht="15.75" customHeight="1" thickBot="1">
      <c r="A792" s="531" t="s">
        <v>506</v>
      </c>
      <c r="B792" s="518" t="s">
        <v>507</v>
      </c>
      <c r="C792" s="500" t="s">
        <v>487</v>
      </c>
      <c r="D792" s="502" t="s">
        <v>508</v>
      </c>
      <c r="E792" s="489"/>
      <c r="F792" s="127"/>
      <c r="G792" s="127"/>
    </row>
    <row r="793" spans="1:7" ht="15.75" customHeight="1" thickBot="1">
      <c r="A793" s="211" t="s">
        <v>398</v>
      </c>
      <c r="B793" s="246">
        <v>772</v>
      </c>
      <c r="C793" s="247">
        <v>9256</v>
      </c>
      <c r="D793" s="187">
        <v>8.3405358686257564E-2</v>
      </c>
      <c r="E793" s="489"/>
      <c r="F793" s="127"/>
      <c r="G793" s="127"/>
    </row>
    <row r="794" spans="1:7" ht="15.75" customHeight="1" thickBot="1">
      <c r="A794" s="486"/>
      <c r="B794" s="526"/>
      <c r="C794" s="489"/>
      <c r="D794" s="489"/>
      <c r="E794" s="489"/>
      <c r="F794" s="127"/>
      <c r="G794" s="127"/>
    </row>
    <row r="795" spans="1:7" ht="38.25" customHeight="1" thickBot="1">
      <c r="A795" s="534" t="s">
        <v>538</v>
      </c>
      <c r="B795" s="518" t="s">
        <v>513</v>
      </c>
      <c r="C795" s="500" t="s">
        <v>514</v>
      </c>
      <c r="D795" s="502" t="s">
        <v>512</v>
      </c>
      <c r="E795" s="489"/>
      <c r="F795" s="127"/>
      <c r="G795" s="127"/>
    </row>
    <row r="796" spans="1:7" ht="15.75" customHeight="1">
      <c r="A796" s="222" t="s">
        <v>486</v>
      </c>
      <c r="B796" s="250">
        <v>113</v>
      </c>
      <c r="C796" s="253">
        <v>118</v>
      </c>
      <c r="D796" s="220">
        <v>0.9576271186440678</v>
      </c>
      <c r="E796" s="489"/>
      <c r="F796" s="127"/>
      <c r="G796" s="127"/>
    </row>
    <row r="797" spans="1:7" ht="15.75" customHeight="1">
      <c r="A797" s="222" t="s">
        <v>592</v>
      </c>
      <c r="B797" s="250">
        <v>2009</v>
      </c>
      <c r="C797" s="254">
        <v>2182</v>
      </c>
      <c r="D797" s="220">
        <v>0.92071494042163149</v>
      </c>
      <c r="E797" s="489"/>
      <c r="F797" s="127"/>
      <c r="G797" s="127"/>
    </row>
    <row r="798" spans="1:7" ht="15.75" customHeight="1">
      <c r="A798" s="222" t="s">
        <v>482</v>
      </c>
      <c r="B798" s="250">
        <v>48</v>
      </c>
      <c r="C798" s="254">
        <v>150</v>
      </c>
      <c r="D798" s="220">
        <v>0.32</v>
      </c>
      <c r="E798" s="489"/>
      <c r="F798" s="127"/>
      <c r="G798" s="127"/>
    </row>
    <row r="799" spans="1:7" ht="15.75" customHeight="1">
      <c r="A799" s="222" t="s">
        <v>483</v>
      </c>
      <c r="B799" s="250">
        <v>69</v>
      </c>
      <c r="C799" s="254">
        <v>1004</v>
      </c>
      <c r="D799" s="220">
        <v>6.872509960159362E-2</v>
      </c>
      <c r="E799" s="489"/>
      <c r="F799" s="127"/>
      <c r="G799" s="127"/>
    </row>
    <row r="800" spans="1:7" ht="15.75" customHeight="1">
      <c r="A800" s="222" t="s">
        <v>484</v>
      </c>
      <c r="B800" s="250">
        <v>347</v>
      </c>
      <c r="C800" s="254">
        <v>599</v>
      </c>
      <c r="D800" s="220">
        <v>0.57929883138564275</v>
      </c>
      <c r="E800" s="489"/>
      <c r="F800" s="127"/>
      <c r="G800" s="127"/>
    </row>
    <row r="801" spans="1:7" ht="15.75" customHeight="1" thickBot="1">
      <c r="A801" s="223" t="s">
        <v>485</v>
      </c>
      <c r="B801" s="251">
        <v>597</v>
      </c>
      <c r="C801" s="252">
        <v>775</v>
      </c>
      <c r="D801" s="220">
        <v>0.77032258064516124</v>
      </c>
      <c r="E801" s="489"/>
      <c r="F801" s="127"/>
      <c r="G801" s="127"/>
    </row>
    <row r="802" spans="1:7" ht="15.75" customHeight="1" thickBot="1">
      <c r="A802" s="486"/>
      <c r="B802" s="526"/>
      <c r="C802" s="489"/>
      <c r="D802" s="489"/>
      <c r="E802" s="489"/>
      <c r="F802" s="127"/>
      <c r="G802" s="127"/>
    </row>
    <row r="803" spans="1:7" ht="15.75" customHeight="1" thickBot="1">
      <c r="A803" s="209" t="s">
        <v>472</v>
      </c>
      <c r="B803" s="535"/>
      <c r="C803" s="535"/>
      <c r="D803" s="535"/>
      <c r="E803" s="489"/>
      <c r="F803" s="127"/>
      <c r="G803" s="127"/>
    </row>
    <row r="804" spans="1:7" ht="43.5" customHeight="1" thickBot="1">
      <c r="A804" s="534" t="s">
        <v>510</v>
      </c>
      <c r="B804" s="518" t="s">
        <v>513</v>
      </c>
      <c r="C804" s="500" t="s">
        <v>515</v>
      </c>
      <c r="D804" s="502" t="s">
        <v>516</v>
      </c>
      <c r="E804" s="489"/>
      <c r="F804" s="127"/>
      <c r="G804" s="127"/>
    </row>
    <row r="805" spans="1:7" ht="15.75" customHeight="1">
      <c r="A805" s="222" t="s">
        <v>473</v>
      </c>
      <c r="B805" s="250">
        <v>5025</v>
      </c>
      <c r="C805" s="253">
        <v>5025</v>
      </c>
      <c r="D805" s="220">
        <v>1</v>
      </c>
      <c r="E805" s="489"/>
      <c r="F805" s="127"/>
      <c r="G805" s="127"/>
    </row>
    <row r="806" spans="1:7" ht="15.75" customHeight="1">
      <c r="A806" s="222" t="s">
        <v>474</v>
      </c>
      <c r="B806" s="250">
        <v>5025</v>
      </c>
      <c r="C806" s="253">
        <v>5025</v>
      </c>
      <c r="D806" s="220">
        <v>1</v>
      </c>
      <c r="E806" s="489"/>
      <c r="F806" s="127"/>
      <c r="G806" s="127"/>
    </row>
    <row r="807" spans="1:7" ht="15.75" customHeight="1" thickBot="1">
      <c r="A807" s="222" t="s">
        <v>475</v>
      </c>
      <c r="B807" s="250">
        <v>4654</v>
      </c>
      <c r="C807" s="253">
        <v>5025</v>
      </c>
      <c r="D807" s="220">
        <v>0.92616915422885571</v>
      </c>
      <c r="E807" s="489"/>
      <c r="F807" s="127"/>
      <c r="G807" s="127"/>
    </row>
    <row r="808" spans="1:7" ht="43.5" customHeight="1" thickBot="1">
      <c r="A808" s="534" t="s">
        <v>511</v>
      </c>
      <c r="B808" s="518" t="s">
        <v>513</v>
      </c>
      <c r="C808" s="500" t="s">
        <v>517</v>
      </c>
      <c r="D808" s="502" t="s">
        <v>516</v>
      </c>
      <c r="E808" s="489"/>
      <c r="F808" s="127"/>
      <c r="G808" s="127"/>
    </row>
    <row r="809" spans="1:7" ht="15.75" customHeight="1">
      <c r="A809" s="222" t="s">
        <v>476</v>
      </c>
      <c r="B809" s="250">
        <v>2207</v>
      </c>
      <c r="C809" s="253">
        <v>2207</v>
      </c>
      <c r="D809" s="220">
        <v>1</v>
      </c>
      <c r="E809" s="489"/>
      <c r="F809" s="127"/>
      <c r="G809" s="127"/>
    </row>
    <row r="810" spans="1:7" ht="15.75" customHeight="1">
      <c r="A810" s="222" t="s">
        <v>477</v>
      </c>
      <c r="B810" s="250">
        <v>2207</v>
      </c>
      <c r="C810" s="253">
        <v>2207</v>
      </c>
      <c r="D810" s="220">
        <v>1</v>
      </c>
      <c r="E810" s="489"/>
      <c r="F810" s="127"/>
      <c r="G810" s="127"/>
    </row>
    <row r="811" spans="1:7" ht="15.75" customHeight="1" thickBot="1">
      <c r="A811" s="222" t="s">
        <v>478</v>
      </c>
      <c r="B811" s="250">
        <v>2147</v>
      </c>
      <c r="C811" s="253">
        <v>2207</v>
      </c>
      <c r="D811" s="220">
        <v>0.97281377435432714</v>
      </c>
      <c r="E811" s="489"/>
      <c r="F811" s="127"/>
      <c r="G811" s="127"/>
    </row>
    <row r="812" spans="1:7" ht="46.5" customHeight="1" thickBot="1">
      <c r="A812" s="534" t="s">
        <v>528</v>
      </c>
      <c r="B812" s="518" t="s">
        <v>513</v>
      </c>
      <c r="C812" s="500" t="s">
        <v>644</v>
      </c>
      <c r="D812" s="502" t="s">
        <v>516</v>
      </c>
      <c r="E812" s="489"/>
      <c r="F812" s="127"/>
      <c r="G812" s="127"/>
    </row>
    <row r="813" spans="1:7" ht="15.75" customHeight="1">
      <c r="A813" s="222" t="s">
        <v>479</v>
      </c>
      <c r="B813" s="250">
        <v>2379</v>
      </c>
      <c r="C813" s="253">
        <v>2379</v>
      </c>
      <c r="D813" s="220">
        <v>1</v>
      </c>
      <c r="E813" s="489"/>
      <c r="F813" s="127"/>
      <c r="G813" s="127"/>
    </row>
    <row r="814" spans="1:7" ht="15.75" customHeight="1">
      <c r="A814" s="222" t="s">
        <v>480</v>
      </c>
      <c r="B814" s="250">
        <v>2379</v>
      </c>
      <c r="C814" s="253">
        <v>2379</v>
      </c>
      <c r="D814" s="220">
        <v>1</v>
      </c>
      <c r="E814" s="489"/>
      <c r="F814" s="127"/>
      <c r="G814" s="127"/>
    </row>
    <row r="815" spans="1:7" ht="15.75" customHeight="1" thickBot="1">
      <c r="A815" s="222" t="s">
        <v>481</v>
      </c>
      <c r="B815" s="250">
        <v>790</v>
      </c>
      <c r="C815" s="253">
        <v>2379</v>
      </c>
      <c r="D815" s="220">
        <v>0.33207229928541404</v>
      </c>
      <c r="E815" s="489"/>
      <c r="F815" s="127"/>
      <c r="G815" s="127"/>
    </row>
    <row r="816" spans="1:7" ht="46.5" customHeight="1" thickBot="1">
      <c r="A816" s="534" t="s">
        <v>641</v>
      </c>
      <c r="B816" s="518" t="s">
        <v>513</v>
      </c>
      <c r="C816" s="500" t="s">
        <v>645</v>
      </c>
      <c r="D816" s="502" t="s">
        <v>516</v>
      </c>
      <c r="E816" s="489"/>
      <c r="F816" s="127"/>
      <c r="G816" s="127"/>
    </row>
    <row r="817" spans="1:7" ht="15.75" customHeight="1">
      <c r="A817" s="222" t="s">
        <v>642</v>
      </c>
      <c r="B817" s="250">
        <v>2362</v>
      </c>
      <c r="C817" s="253">
        <v>2362</v>
      </c>
      <c r="D817" s="220">
        <v>1</v>
      </c>
      <c r="E817" s="489"/>
      <c r="F817" s="127"/>
      <c r="G817" s="127"/>
    </row>
    <row r="818" spans="1:7" ht="15.75" customHeight="1">
      <c r="A818" s="222" t="s">
        <v>643</v>
      </c>
      <c r="B818" s="250">
        <v>2362</v>
      </c>
      <c r="C818" s="253">
        <v>2362</v>
      </c>
      <c r="D818" s="220">
        <v>1</v>
      </c>
      <c r="E818" s="489"/>
      <c r="F818" s="127"/>
      <c r="G818" s="127"/>
    </row>
    <row r="819" spans="1:7" ht="15.75" customHeight="1" thickBot="1">
      <c r="A819" s="486"/>
      <c r="B819" s="526"/>
      <c r="C819" s="489"/>
      <c r="D819" s="489"/>
      <c r="E819" s="489"/>
      <c r="F819" s="127"/>
      <c r="G819" s="127"/>
    </row>
    <row r="820" spans="1:7" ht="27" thickBot="1">
      <c r="A820" s="484" t="s">
        <v>435</v>
      </c>
      <c r="B820" s="485"/>
      <c r="C820" s="485"/>
      <c r="D820" s="485"/>
      <c r="E820" s="485"/>
      <c r="F820" s="194"/>
      <c r="G820" s="194"/>
    </row>
    <row r="821" spans="1:7" ht="15.75" thickBot="1">
      <c r="A821" s="486" t="s">
        <v>553</v>
      </c>
      <c r="B821" s="487"/>
      <c r="C821" s="487"/>
      <c r="D821" s="487"/>
      <c r="E821" s="487"/>
      <c r="F821" s="188"/>
      <c r="G821" s="188"/>
    </row>
    <row r="822" spans="1:7">
      <c r="A822" s="545" t="s">
        <v>394</v>
      </c>
      <c r="B822" s="546"/>
      <c r="C822" s="488"/>
      <c r="D822" s="489"/>
      <c r="E822" s="489"/>
      <c r="F822" s="127"/>
      <c r="G822" s="127"/>
    </row>
    <row r="823" spans="1:7">
      <c r="A823" s="490">
        <v>2012</v>
      </c>
      <c r="B823" s="491">
        <v>20658</v>
      </c>
      <c r="C823" s="488"/>
      <c r="D823" s="489"/>
      <c r="E823" s="489"/>
      <c r="F823" s="127"/>
      <c r="G823" s="127"/>
    </row>
    <row r="824" spans="1:7">
      <c r="A824" s="490">
        <v>2013</v>
      </c>
      <c r="B824" s="491">
        <v>20966</v>
      </c>
      <c r="C824" s="488"/>
      <c r="D824" s="489"/>
      <c r="E824" s="489"/>
      <c r="F824" s="127"/>
      <c r="G824" s="127"/>
    </row>
    <row r="825" spans="1:7">
      <c r="A825" s="490">
        <v>2014</v>
      </c>
      <c r="B825" s="491">
        <v>21221</v>
      </c>
      <c r="C825" s="488"/>
      <c r="D825" s="489"/>
      <c r="E825" s="489"/>
      <c r="F825" s="127"/>
      <c r="G825" s="127"/>
    </row>
    <row r="826" spans="1:7">
      <c r="A826" s="490" t="s">
        <v>669</v>
      </c>
      <c r="B826" s="547">
        <v>20643</v>
      </c>
      <c r="C826" s="488"/>
      <c r="D826" s="489"/>
      <c r="E826" s="489"/>
      <c r="F826" s="127"/>
      <c r="G826" s="127"/>
    </row>
    <row r="827" spans="1:7">
      <c r="A827" s="490" t="s">
        <v>670</v>
      </c>
      <c r="B827" s="547">
        <v>0</v>
      </c>
      <c r="C827" s="488"/>
      <c r="D827" s="489"/>
      <c r="E827" s="489"/>
      <c r="F827" s="127"/>
      <c r="G827" s="127"/>
    </row>
    <row r="828" spans="1:7">
      <c r="A828" s="490" t="s">
        <v>671</v>
      </c>
      <c r="B828" s="548">
        <v>21458</v>
      </c>
      <c r="C828" s="488"/>
      <c r="D828" s="489"/>
      <c r="E828" s="489"/>
      <c r="F828" s="127"/>
      <c r="G828" s="127"/>
    </row>
    <row r="829" spans="1:7">
      <c r="A829" s="490" t="s">
        <v>422</v>
      </c>
      <c r="B829" s="494">
        <v>2.723717072710994E-2</v>
      </c>
      <c r="C829" s="488"/>
      <c r="D829" s="489"/>
      <c r="E829" s="489"/>
      <c r="F829" s="127"/>
      <c r="G829" s="127"/>
    </row>
    <row r="830" spans="1:7" ht="15.75" thickBot="1">
      <c r="A830" s="495" t="s">
        <v>554</v>
      </c>
      <c r="B830" s="496">
        <v>0</v>
      </c>
      <c r="C830" s="489"/>
      <c r="D830" s="489"/>
      <c r="E830" s="489"/>
      <c r="F830" s="127"/>
      <c r="G830" s="127"/>
    </row>
    <row r="831" spans="1:7" ht="15.75" thickBot="1">
      <c r="A831" s="497" t="s">
        <v>590</v>
      </c>
      <c r="B831" s="498"/>
      <c r="C831" s="489"/>
      <c r="D831" s="489"/>
      <c r="E831" s="489"/>
      <c r="F831" s="127"/>
      <c r="G831" s="127"/>
    </row>
    <row r="832" spans="1:7" ht="15.75" thickBot="1">
      <c r="A832" s="499" t="s">
        <v>394</v>
      </c>
      <c r="B832" s="500" t="s">
        <v>462</v>
      </c>
      <c r="C832" s="500" t="s">
        <v>463</v>
      </c>
      <c r="D832" s="501" t="s">
        <v>447</v>
      </c>
      <c r="E832" s="502" t="s">
        <v>443</v>
      </c>
      <c r="F832" s="127"/>
      <c r="G832" s="127"/>
    </row>
    <row r="833" spans="1:7">
      <c r="A833" s="503" t="s">
        <v>7</v>
      </c>
      <c r="B833" s="504">
        <v>2</v>
      </c>
      <c r="C833" s="505">
        <v>21456</v>
      </c>
      <c r="D833" s="506">
        <v>9.3205331344952926E-5</v>
      </c>
      <c r="E833" s="507">
        <v>0.99990679466865506</v>
      </c>
      <c r="F833" s="127"/>
      <c r="G833" s="127"/>
    </row>
    <row r="834" spans="1:7">
      <c r="A834" s="508" t="s">
        <v>8</v>
      </c>
      <c r="B834" s="504">
        <v>388</v>
      </c>
      <c r="C834" s="509">
        <v>21070</v>
      </c>
      <c r="D834" s="506">
        <v>1.8081834280920868E-2</v>
      </c>
      <c r="E834" s="507">
        <v>0.98191816571907908</v>
      </c>
      <c r="F834" s="127"/>
      <c r="G834" s="127"/>
    </row>
    <row r="835" spans="1:7">
      <c r="A835" s="508" t="s">
        <v>9</v>
      </c>
      <c r="B835" s="504">
        <v>0</v>
      </c>
      <c r="C835" s="509">
        <v>21458</v>
      </c>
      <c r="D835" s="506">
        <v>0</v>
      </c>
      <c r="E835" s="507">
        <v>1</v>
      </c>
      <c r="F835" s="127"/>
      <c r="G835" s="127"/>
    </row>
    <row r="836" spans="1:7">
      <c r="A836" s="508" t="s">
        <v>10</v>
      </c>
      <c r="B836" s="504">
        <v>21458</v>
      </c>
      <c r="C836" s="509" t="s">
        <v>672</v>
      </c>
      <c r="D836" s="506">
        <v>1</v>
      </c>
      <c r="E836" s="507" t="s">
        <v>672</v>
      </c>
      <c r="F836" s="127"/>
      <c r="G836" s="127"/>
    </row>
    <row r="837" spans="1:7">
      <c r="A837" s="508" t="s">
        <v>11</v>
      </c>
      <c r="B837" s="510">
        <v>8</v>
      </c>
      <c r="C837" s="511">
        <v>5786</v>
      </c>
      <c r="D837" s="506">
        <v>1.380738695201933E-3</v>
      </c>
      <c r="E837" s="507">
        <v>0.99861926130479806</v>
      </c>
      <c r="F837" s="127"/>
      <c r="G837" s="127"/>
    </row>
    <row r="838" spans="1:7">
      <c r="A838" s="508" t="s">
        <v>12</v>
      </c>
      <c r="B838" s="504">
        <v>21458</v>
      </c>
      <c r="C838" s="509">
        <v>0</v>
      </c>
      <c r="D838" s="506">
        <v>1</v>
      </c>
      <c r="E838" s="507" t="s">
        <v>672</v>
      </c>
      <c r="F838" s="127"/>
      <c r="G838" s="127"/>
    </row>
    <row r="839" spans="1:7">
      <c r="A839" s="508" t="s">
        <v>13</v>
      </c>
      <c r="B839" s="504">
        <v>0</v>
      </c>
      <c r="C839" s="509">
        <v>21458</v>
      </c>
      <c r="D839" s="506">
        <v>0</v>
      </c>
      <c r="E839" s="507">
        <v>1</v>
      </c>
      <c r="F839" s="127"/>
      <c r="G839" s="127"/>
    </row>
    <row r="840" spans="1:7">
      <c r="A840" s="508" t="s">
        <v>430</v>
      </c>
      <c r="B840" s="504">
        <v>21458</v>
      </c>
      <c r="C840" s="509" t="s">
        <v>672</v>
      </c>
      <c r="D840" s="506">
        <v>1</v>
      </c>
      <c r="E840" s="507" t="s">
        <v>672</v>
      </c>
      <c r="F840" s="127"/>
      <c r="G840" s="127"/>
    </row>
    <row r="841" spans="1:7">
      <c r="A841" s="508" t="s">
        <v>15</v>
      </c>
      <c r="B841" s="504">
        <v>0</v>
      </c>
      <c r="C841" s="509">
        <v>21458</v>
      </c>
      <c r="D841" s="506">
        <v>0</v>
      </c>
      <c r="E841" s="507">
        <v>1</v>
      </c>
      <c r="F841" s="127"/>
      <c r="G841" s="127"/>
    </row>
    <row r="842" spans="1:7">
      <c r="A842" s="508" t="s">
        <v>16</v>
      </c>
      <c r="B842" s="504">
        <v>500</v>
      </c>
      <c r="C842" s="509">
        <v>20958</v>
      </c>
      <c r="D842" s="506">
        <v>2.3301332836238232E-2</v>
      </c>
      <c r="E842" s="507">
        <v>0.97669866716376175</v>
      </c>
      <c r="F842" s="127"/>
      <c r="G842" s="127"/>
    </row>
    <row r="843" spans="1:7">
      <c r="A843" s="508" t="s">
        <v>17</v>
      </c>
      <c r="B843" s="504">
        <v>1476</v>
      </c>
      <c r="C843" s="509">
        <v>19982</v>
      </c>
      <c r="D843" s="506">
        <v>6.8785534532575257E-2</v>
      </c>
      <c r="E843" s="507">
        <v>0.9312144654674247</v>
      </c>
      <c r="F843" s="127"/>
      <c r="G843" s="127"/>
    </row>
    <row r="844" spans="1:7">
      <c r="A844" s="508" t="s">
        <v>18</v>
      </c>
      <c r="B844" s="504">
        <v>0</v>
      </c>
      <c r="C844" s="509">
        <v>21458</v>
      </c>
      <c r="D844" s="506">
        <v>0</v>
      </c>
      <c r="E844" s="507">
        <v>1</v>
      </c>
      <c r="F844" s="127"/>
      <c r="G844" s="127"/>
    </row>
    <row r="845" spans="1:7">
      <c r="A845" s="508" t="s">
        <v>19</v>
      </c>
      <c r="B845" s="504">
        <v>689</v>
      </c>
      <c r="C845" s="509">
        <v>20769</v>
      </c>
      <c r="D845" s="506">
        <v>3.2109236648336287E-2</v>
      </c>
      <c r="E845" s="507">
        <v>0.96789076335166369</v>
      </c>
      <c r="F845" s="127"/>
      <c r="G845" s="127"/>
    </row>
    <row r="846" spans="1:7" ht="15.75" thickBot="1">
      <c r="A846" s="512" t="s">
        <v>529</v>
      </c>
      <c r="B846" s="513">
        <v>901</v>
      </c>
      <c r="C846" s="514">
        <v>20557</v>
      </c>
      <c r="D846" s="515">
        <v>4.1989001770901292E-2</v>
      </c>
      <c r="E846" s="516">
        <v>0.95801099822909874</v>
      </c>
      <c r="F846" s="127"/>
      <c r="G846" s="127"/>
    </row>
    <row r="847" spans="1:7" ht="15.75" customHeight="1" thickBot="1">
      <c r="A847" s="486" t="s">
        <v>396</v>
      </c>
      <c r="B847" s="489"/>
      <c r="C847" s="489"/>
      <c r="D847" s="489"/>
      <c r="E847" s="489"/>
      <c r="F847" s="127"/>
      <c r="G847" s="127"/>
    </row>
    <row r="848" spans="1:7" ht="15.75" customHeight="1" thickBot="1">
      <c r="A848" s="517" t="s">
        <v>424</v>
      </c>
      <c r="B848" s="500" t="s">
        <v>462</v>
      </c>
      <c r="C848" s="500" t="s">
        <v>464</v>
      </c>
      <c r="D848" s="518" t="s">
        <v>447</v>
      </c>
      <c r="E848" s="500" t="s">
        <v>442</v>
      </c>
      <c r="F848" s="127"/>
      <c r="G848" s="127"/>
    </row>
    <row r="849" spans="1:7" ht="15.75" customHeight="1">
      <c r="A849" s="508" t="s">
        <v>657</v>
      </c>
      <c r="B849" s="519">
        <v>298</v>
      </c>
      <c r="C849" s="519">
        <v>359</v>
      </c>
      <c r="D849" s="520">
        <v>0.45357686453576862</v>
      </c>
      <c r="E849" s="520">
        <v>0.54642313546423138</v>
      </c>
      <c r="F849" s="127"/>
      <c r="G849" s="127"/>
    </row>
    <row r="850" spans="1:7" ht="15.75" customHeight="1">
      <c r="A850" s="508" t="s">
        <v>658</v>
      </c>
      <c r="B850" s="521">
        <v>564</v>
      </c>
      <c r="C850" s="521">
        <v>695</v>
      </c>
      <c r="D850" s="520">
        <v>0.44797458300238285</v>
      </c>
      <c r="E850" s="520">
        <v>0.5520254169976172</v>
      </c>
      <c r="F850" s="127"/>
      <c r="G850" s="127"/>
    </row>
    <row r="851" spans="1:7" ht="15.75" customHeight="1">
      <c r="A851" s="508" t="s">
        <v>659</v>
      </c>
      <c r="B851" s="521">
        <v>145</v>
      </c>
      <c r="C851" s="521">
        <v>512</v>
      </c>
      <c r="D851" s="520">
        <v>0.22070015220700151</v>
      </c>
      <c r="E851" s="520">
        <v>0.77929984779299843</v>
      </c>
      <c r="F851" s="127"/>
      <c r="G851" s="127"/>
    </row>
    <row r="852" spans="1:7" ht="30" thickBot="1">
      <c r="A852" s="512" t="s">
        <v>660</v>
      </c>
      <c r="B852" s="522">
        <v>231</v>
      </c>
      <c r="C852" s="522">
        <v>1028</v>
      </c>
      <c r="D852" s="520">
        <v>0.1834789515488483</v>
      </c>
      <c r="E852" s="520">
        <v>0.8165210484511517</v>
      </c>
      <c r="F852" s="127"/>
      <c r="G852" s="127"/>
    </row>
    <row r="853" spans="1:7" ht="15.75" customHeight="1" thickBot="1">
      <c r="A853" s="517" t="s">
        <v>423</v>
      </c>
      <c r="B853" s="524" t="s">
        <v>462</v>
      </c>
      <c r="C853" s="524" t="s">
        <v>464</v>
      </c>
      <c r="D853" s="518" t="s">
        <v>447</v>
      </c>
      <c r="E853" s="500" t="s">
        <v>442</v>
      </c>
      <c r="F853" s="127"/>
      <c r="G853" s="127"/>
    </row>
    <row r="854" spans="1:7" ht="15.75" customHeight="1">
      <c r="A854" s="508" t="s">
        <v>661</v>
      </c>
      <c r="B854" s="549" t="s">
        <v>672</v>
      </c>
      <c r="C854" s="549" t="s">
        <v>672</v>
      </c>
      <c r="D854" s="520" t="s">
        <v>672</v>
      </c>
      <c r="E854" s="520" t="s">
        <v>672</v>
      </c>
      <c r="F854" s="127"/>
      <c r="G854" s="127"/>
    </row>
    <row r="855" spans="1:7" ht="15.75" customHeight="1">
      <c r="A855" s="508" t="s">
        <v>662</v>
      </c>
      <c r="B855" s="549" t="s">
        <v>672</v>
      </c>
      <c r="C855" s="549" t="s">
        <v>672</v>
      </c>
      <c r="D855" s="520" t="s">
        <v>672</v>
      </c>
      <c r="E855" s="520" t="s">
        <v>672</v>
      </c>
      <c r="F855" s="127"/>
      <c r="G855" s="127"/>
    </row>
    <row r="856" spans="1:7" ht="15.75" customHeight="1">
      <c r="A856" s="508" t="s">
        <v>663</v>
      </c>
      <c r="B856" s="549" t="s">
        <v>672</v>
      </c>
      <c r="C856" s="549" t="s">
        <v>672</v>
      </c>
      <c r="D856" s="520" t="s">
        <v>672</v>
      </c>
      <c r="E856" s="520" t="s">
        <v>672</v>
      </c>
      <c r="F856" s="127"/>
      <c r="G856" s="127"/>
    </row>
    <row r="857" spans="1:7" ht="28.5" customHeight="1" thickBot="1">
      <c r="A857" s="512" t="s">
        <v>664</v>
      </c>
      <c r="B857" s="549" t="s">
        <v>672</v>
      </c>
      <c r="C857" s="549" t="s">
        <v>672</v>
      </c>
      <c r="D857" s="520" t="s">
        <v>672</v>
      </c>
      <c r="E857" s="520" t="s">
        <v>672</v>
      </c>
      <c r="F857" s="127"/>
      <c r="G857" s="127"/>
    </row>
    <row r="858" spans="1:7" ht="15.75" customHeight="1" thickBot="1">
      <c r="A858" s="517" t="s">
        <v>425</v>
      </c>
      <c r="B858" s="524" t="s">
        <v>462</v>
      </c>
      <c r="C858" s="524" t="s">
        <v>464</v>
      </c>
      <c r="D858" s="518" t="s">
        <v>447</v>
      </c>
      <c r="E858" s="500" t="s">
        <v>442</v>
      </c>
      <c r="F858" s="127"/>
      <c r="G858" s="127"/>
    </row>
    <row r="859" spans="1:7" ht="15.75" customHeight="1">
      <c r="A859" s="508" t="s">
        <v>665</v>
      </c>
      <c r="B859" s="549" t="s">
        <v>672</v>
      </c>
      <c r="C859" s="549" t="s">
        <v>672</v>
      </c>
      <c r="D859" s="520" t="s">
        <v>672</v>
      </c>
      <c r="E859" s="520" t="s">
        <v>672</v>
      </c>
      <c r="F859" s="127"/>
      <c r="G859" s="127"/>
    </row>
    <row r="860" spans="1:7" ht="15.75" customHeight="1">
      <c r="A860" s="508" t="s">
        <v>666</v>
      </c>
      <c r="B860" s="549" t="s">
        <v>672</v>
      </c>
      <c r="C860" s="549" t="s">
        <v>672</v>
      </c>
      <c r="D860" s="520" t="s">
        <v>672</v>
      </c>
      <c r="E860" s="520" t="s">
        <v>672</v>
      </c>
      <c r="F860" s="127"/>
      <c r="G860" s="127"/>
    </row>
    <row r="861" spans="1:7" ht="15.75" customHeight="1">
      <c r="A861" s="508" t="s">
        <v>667</v>
      </c>
      <c r="B861" s="549" t="s">
        <v>672</v>
      </c>
      <c r="C861" s="549" t="s">
        <v>672</v>
      </c>
      <c r="D861" s="520" t="s">
        <v>672</v>
      </c>
      <c r="E861" s="520" t="s">
        <v>672</v>
      </c>
      <c r="F861" s="127"/>
      <c r="G861" s="127"/>
    </row>
    <row r="862" spans="1:7" ht="15.75" customHeight="1" thickBot="1">
      <c r="A862" s="512" t="s">
        <v>668</v>
      </c>
      <c r="B862" s="549" t="s">
        <v>672</v>
      </c>
      <c r="C862" s="549" t="s">
        <v>672</v>
      </c>
      <c r="D862" s="520" t="s">
        <v>672</v>
      </c>
      <c r="E862" s="520" t="s">
        <v>672</v>
      </c>
      <c r="F862" s="127"/>
      <c r="G862" s="127"/>
    </row>
    <row r="863" spans="1:7" ht="15.75" customHeight="1">
      <c r="A863" s="486"/>
      <c r="B863" s="526"/>
      <c r="C863" s="489"/>
      <c r="D863" s="489"/>
      <c r="E863" s="489"/>
      <c r="F863" s="127"/>
      <c r="G863" s="127"/>
    </row>
    <row r="864" spans="1:7" ht="15.75" thickBot="1">
      <c r="A864" s="497" t="s">
        <v>395</v>
      </c>
      <c r="B864" s="498"/>
      <c r="C864" s="489"/>
      <c r="D864" s="489"/>
      <c r="E864" s="489"/>
      <c r="F864" s="127"/>
      <c r="G864" s="127"/>
    </row>
    <row r="865" spans="1:10" s="190" customFormat="1" ht="15.75" thickBot="1">
      <c r="A865" s="527" t="s">
        <v>394</v>
      </c>
      <c r="B865" s="500" t="s">
        <v>462</v>
      </c>
      <c r="C865" s="500" t="s">
        <v>464</v>
      </c>
      <c r="D865" s="500" t="s">
        <v>541</v>
      </c>
      <c r="E865" s="500" t="s">
        <v>447</v>
      </c>
      <c r="F865" s="192" t="s">
        <v>442</v>
      </c>
      <c r="G865" s="192" t="s">
        <v>540</v>
      </c>
    </row>
    <row r="866" spans="1:10">
      <c r="A866" s="503" t="s">
        <v>263</v>
      </c>
      <c r="B866" s="519">
        <v>4760</v>
      </c>
      <c r="C866" s="519">
        <v>13913</v>
      </c>
      <c r="D866" s="519">
        <v>2785</v>
      </c>
      <c r="E866" s="520">
        <v>0.22182868860098798</v>
      </c>
      <c r="F866" s="298">
        <v>0.64838288750116502</v>
      </c>
      <c r="G866" s="298">
        <v>0.12978842389784695</v>
      </c>
    </row>
    <row r="867" spans="1:10" s="176" customFormat="1" ht="15" customHeight="1">
      <c r="A867" s="508" t="s">
        <v>530</v>
      </c>
      <c r="B867" s="521">
        <v>304</v>
      </c>
      <c r="C867" s="521">
        <v>6823</v>
      </c>
      <c r="D867" s="521">
        <v>967</v>
      </c>
      <c r="E867" s="520">
        <v>3.7558685446009391E-2</v>
      </c>
      <c r="F867" s="298">
        <v>0.84297010130961203</v>
      </c>
      <c r="G867" s="298">
        <v>0.11947121324437855</v>
      </c>
      <c r="J867"/>
    </row>
    <row r="868" spans="1:10" ht="15.75" thickBot="1">
      <c r="A868" s="497"/>
      <c r="B868" s="528"/>
      <c r="C868" s="529"/>
      <c r="D868" s="529"/>
      <c r="E868" s="530"/>
      <c r="F868" s="229"/>
      <c r="G868" s="229"/>
    </row>
    <row r="869" spans="1:10" s="190" customFormat="1" ht="15.75" thickBot="1">
      <c r="A869" s="527" t="s">
        <v>490</v>
      </c>
      <c r="B869" s="500" t="s">
        <v>491</v>
      </c>
      <c r="C869" s="500" t="s">
        <v>487</v>
      </c>
      <c r="D869" s="500" t="s">
        <v>492</v>
      </c>
      <c r="E869" s="489"/>
      <c r="F869" s="127"/>
      <c r="G869" s="127"/>
    </row>
    <row r="870" spans="1:10" ht="15.75" customHeight="1" thickBot="1">
      <c r="A870" s="216" t="s">
        <v>398</v>
      </c>
      <c r="B870" s="301">
        <v>9252</v>
      </c>
      <c r="C870" s="302">
        <v>21458</v>
      </c>
      <c r="D870" s="334">
        <v>0.43116786280175223</v>
      </c>
      <c r="E870" s="489"/>
      <c r="F870" s="127"/>
      <c r="G870" s="127"/>
    </row>
    <row r="871" spans="1:10" ht="15.75" customHeight="1">
      <c r="A871" s="218" t="s">
        <v>400</v>
      </c>
      <c r="B871" s="299">
        <v>107</v>
      </c>
      <c r="C871" s="300">
        <v>286</v>
      </c>
      <c r="D871" s="330">
        <v>0.37412587412587411</v>
      </c>
      <c r="E871" s="489"/>
      <c r="F871" s="127"/>
      <c r="G871" s="127"/>
    </row>
    <row r="872" spans="1:10" ht="15.75" customHeight="1">
      <c r="A872" s="207" t="s">
        <v>401</v>
      </c>
      <c r="B872" s="307">
        <v>3554</v>
      </c>
      <c r="C872" s="300">
        <v>6347</v>
      </c>
      <c r="D872" s="339">
        <v>0.55994958247991178</v>
      </c>
      <c r="E872" s="489"/>
      <c r="F872" s="127"/>
      <c r="G872" s="127"/>
    </row>
    <row r="873" spans="1:10" ht="15.75" customHeight="1">
      <c r="A873" s="207" t="s">
        <v>402</v>
      </c>
      <c r="B873" s="307">
        <v>4665</v>
      </c>
      <c r="C873" s="300">
        <v>11478</v>
      </c>
      <c r="D873" s="339">
        <v>0.40642969158389963</v>
      </c>
      <c r="E873" s="489"/>
      <c r="F873" s="127"/>
      <c r="G873" s="127"/>
    </row>
    <row r="874" spans="1:10" ht="15.75" customHeight="1">
      <c r="A874" s="207" t="s">
        <v>403</v>
      </c>
      <c r="B874" s="307">
        <v>926</v>
      </c>
      <c r="C874" s="300">
        <v>3347</v>
      </c>
      <c r="D874" s="339">
        <v>0.27666567074992532</v>
      </c>
      <c r="E874" s="489"/>
      <c r="F874" s="127"/>
      <c r="G874" s="127"/>
    </row>
    <row r="875" spans="1:10" ht="15.75" customHeight="1">
      <c r="A875" s="208" t="s">
        <v>6</v>
      </c>
      <c r="B875" s="307">
        <v>167</v>
      </c>
      <c r="C875" s="300">
        <v>1716</v>
      </c>
      <c r="D875" s="339">
        <v>9.7319347319347313E-2</v>
      </c>
      <c r="E875" s="489"/>
      <c r="F875" s="127"/>
      <c r="G875" s="127"/>
    </row>
    <row r="876" spans="1:10" ht="15.75" customHeight="1">
      <c r="A876" s="207" t="s">
        <v>404</v>
      </c>
      <c r="B876" s="307">
        <v>337</v>
      </c>
      <c r="C876" s="300">
        <v>692</v>
      </c>
      <c r="D876" s="339">
        <v>0.48699421965317918</v>
      </c>
      <c r="E876" s="489"/>
      <c r="F876" s="127"/>
      <c r="G876" s="127"/>
    </row>
    <row r="877" spans="1:10" ht="15.75" customHeight="1">
      <c r="A877" s="207" t="s">
        <v>591</v>
      </c>
      <c r="B877" s="307">
        <v>1678</v>
      </c>
      <c r="C877" s="300">
        <v>2820</v>
      </c>
      <c r="D877" s="339">
        <v>0.59503546099290783</v>
      </c>
      <c r="E877" s="489"/>
      <c r="F877" s="127"/>
      <c r="G877" s="127"/>
    </row>
    <row r="878" spans="1:10" ht="15.75" customHeight="1">
      <c r="A878" s="207" t="s">
        <v>406</v>
      </c>
      <c r="B878" s="307">
        <v>267</v>
      </c>
      <c r="C878" s="300">
        <v>1012</v>
      </c>
      <c r="D878" s="339">
        <v>0.26383399209486164</v>
      </c>
      <c r="E878" s="489"/>
      <c r="F878" s="127"/>
      <c r="G878" s="127"/>
    </row>
    <row r="879" spans="1:10" ht="15.75" customHeight="1">
      <c r="A879" s="207" t="s">
        <v>407</v>
      </c>
      <c r="B879" s="307">
        <v>297</v>
      </c>
      <c r="C879" s="300">
        <v>989</v>
      </c>
      <c r="D879" s="339">
        <v>0.30030333670374115</v>
      </c>
      <c r="E879" s="489"/>
      <c r="F879" s="127"/>
      <c r="G879" s="127"/>
    </row>
    <row r="880" spans="1:10" ht="15.75" customHeight="1">
      <c r="A880" s="207" t="s">
        <v>639</v>
      </c>
      <c r="B880" s="307">
        <v>435</v>
      </c>
      <c r="C880" s="300">
        <v>2426</v>
      </c>
      <c r="D880" s="339">
        <v>0.17930750206100576</v>
      </c>
      <c r="E880" s="489"/>
      <c r="F880" s="127"/>
      <c r="G880" s="127"/>
    </row>
    <row r="881" spans="1:7" ht="15.75" customHeight="1">
      <c r="A881" s="207" t="s">
        <v>218</v>
      </c>
      <c r="B881" s="307">
        <v>1038</v>
      </c>
      <c r="C881" s="300">
        <v>1171</v>
      </c>
      <c r="D881" s="339">
        <v>0.88642186165670367</v>
      </c>
      <c r="E881" s="489"/>
      <c r="F881" s="127"/>
      <c r="G881" s="127"/>
    </row>
    <row r="882" spans="1:7" ht="15.75" customHeight="1">
      <c r="A882" s="207" t="s">
        <v>29</v>
      </c>
      <c r="B882" s="307">
        <v>2131</v>
      </c>
      <c r="C882" s="300">
        <v>3319</v>
      </c>
      <c r="D882" s="339">
        <v>0.64206086170533294</v>
      </c>
      <c r="E882" s="489"/>
      <c r="F882" s="127"/>
      <c r="G882" s="127"/>
    </row>
    <row r="883" spans="1:7" ht="15.75" customHeight="1">
      <c r="A883" s="207" t="s">
        <v>40</v>
      </c>
      <c r="B883" s="307">
        <v>135</v>
      </c>
      <c r="C883" s="300">
        <v>235</v>
      </c>
      <c r="D883" s="339">
        <v>0.57446808510638303</v>
      </c>
      <c r="E883" s="489"/>
      <c r="F883" s="127"/>
      <c r="G883" s="127"/>
    </row>
    <row r="884" spans="1:7" ht="15.75" customHeight="1">
      <c r="A884" s="207" t="s">
        <v>544</v>
      </c>
      <c r="B884" s="307">
        <v>654</v>
      </c>
      <c r="C884" s="300">
        <v>978</v>
      </c>
      <c r="D884" s="339">
        <v>0.66871165644171782</v>
      </c>
      <c r="E884" s="489"/>
      <c r="F884" s="127"/>
      <c r="G884" s="127"/>
    </row>
    <row r="885" spans="1:7" ht="15.75" customHeight="1">
      <c r="A885" s="207" t="s">
        <v>32</v>
      </c>
      <c r="B885" s="307">
        <v>726</v>
      </c>
      <c r="C885" s="300">
        <v>3177</v>
      </c>
      <c r="D885" s="339">
        <v>0.22851746931067043</v>
      </c>
      <c r="E885" s="489"/>
      <c r="F885" s="127"/>
      <c r="G885" s="127"/>
    </row>
    <row r="886" spans="1:7" ht="15.75" customHeight="1">
      <c r="A886" s="207" t="s">
        <v>409</v>
      </c>
      <c r="B886" s="307">
        <v>350</v>
      </c>
      <c r="C886" s="300">
        <v>616</v>
      </c>
      <c r="D886" s="339">
        <v>0.56818181818181823</v>
      </c>
      <c r="E886" s="489"/>
      <c r="F886" s="127"/>
      <c r="G886" s="127"/>
    </row>
    <row r="887" spans="1:7" ht="15.75" customHeight="1">
      <c r="A887" s="207" t="s">
        <v>220</v>
      </c>
      <c r="B887" s="307">
        <v>247</v>
      </c>
      <c r="C887" s="300">
        <v>494</v>
      </c>
      <c r="D887" s="339">
        <v>0.5</v>
      </c>
      <c r="E887" s="489"/>
      <c r="F887" s="127"/>
      <c r="G887" s="127"/>
    </row>
    <row r="888" spans="1:7" ht="15.75" customHeight="1">
      <c r="A888" s="207" t="s">
        <v>551</v>
      </c>
      <c r="B888" s="307">
        <v>226</v>
      </c>
      <c r="C888" s="300">
        <v>379</v>
      </c>
      <c r="D888" s="339">
        <v>0.59630606860158308</v>
      </c>
      <c r="E888" s="489"/>
      <c r="F888" s="127"/>
      <c r="G888" s="127"/>
    </row>
    <row r="889" spans="1:7" ht="15.75" customHeight="1">
      <c r="A889" s="207" t="s">
        <v>593</v>
      </c>
      <c r="B889" s="307">
        <v>190</v>
      </c>
      <c r="C889" s="300">
        <v>283</v>
      </c>
      <c r="D889" s="339">
        <v>0.67137809187279152</v>
      </c>
      <c r="E889" s="489"/>
      <c r="F889" s="127"/>
      <c r="G889" s="127"/>
    </row>
    <row r="890" spans="1:7" ht="15.75" customHeight="1">
      <c r="A890" s="207" t="s">
        <v>459</v>
      </c>
      <c r="B890" s="307">
        <v>45</v>
      </c>
      <c r="C890" s="300">
        <v>476</v>
      </c>
      <c r="D890" s="339">
        <v>9.4537815126050417E-2</v>
      </c>
      <c r="E890" s="489"/>
      <c r="F890" s="127"/>
      <c r="G890" s="127"/>
    </row>
    <row r="891" spans="1:7" ht="15.75" customHeight="1">
      <c r="A891" s="207" t="s">
        <v>460</v>
      </c>
      <c r="B891" s="307">
        <v>329</v>
      </c>
      <c r="C891" s="300">
        <v>675</v>
      </c>
      <c r="D891" s="339">
        <v>0.4874074074074074</v>
      </c>
      <c r="E891" s="489"/>
      <c r="F891" s="127"/>
      <c r="G891" s="127"/>
    </row>
    <row r="892" spans="1:7" ht="15.75" customHeight="1">
      <c r="A892" s="4" t="s">
        <v>414</v>
      </c>
      <c r="B892" s="307">
        <v>313</v>
      </c>
      <c r="C892" s="300">
        <v>451</v>
      </c>
      <c r="D892" s="339">
        <v>0.69401330376940129</v>
      </c>
      <c r="E892" s="489"/>
      <c r="F892" s="127"/>
      <c r="G892" s="127"/>
    </row>
    <row r="893" spans="1:7" ht="15.75" customHeight="1">
      <c r="A893" s="4" t="s">
        <v>415</v>
      </c>
      <c r="B893" s="307">
        <v>2313</v>
      </c>
      <c r="C893" s="300">
        <v>3153</v>
      </c>
      <c r="D893" s="339">
        <v>0.73358705994291151</v>
      </c>
      <c r="E893" s="489"/>
      <c r="F893" s="127"/>
      <c r="G893" s="127"/>
    </row>
    <row r="894" spans="1:7" ht="15.75" customHeight="1">
      <c r="A894" s="207" t="s">
        <v>545</v>
      </c>
      <c r="B894" s="307">
        <v>3058</v>
      </c>
      <c r="C894" s="300">
        <v>4829</v>
      </c>
      <c r="D894" s="339">
        <v>0.63325740318906609</v>
      </c>
      <c r="E894" s="489"/>
      <c r="F894" s="127"/>
      <c r="G894" s="127"/>
    </row>
    <row r="895" spans="1:7" ht="15.75" customHeight="1" thickBot="1">
      <c r="A895" s="217" t="s">
        <v>427</v>
      </c>
      <c r="B895" s="305">
        <v>8532</v>
      </c>
      <c r="C895" s="306">
        <v>10543</v>
      </c>
      <c r="D895" s="340">
        <v>0.80925732713648868</v>
      </c>
      <c r="E895" s="489"/>
      <c r="F895" s="127"/>
      <c r="G895" s="127"/>
    </row>
    <row r="896" spans="1:7" ht="15.75" customHeight="1" thickBot="1">
      <c r="A896" s="486"/>
      <c r="B896" s="526"/>
      <c r="C896" s="489"/>
      <c r="D896" s="489"/>
      <c r="E896" s="489"/>
      <c r="F896" s="127"/>
      <c r="G896" s="127"/>
    </row>
    <row r="897" spans="1:7" ht="15.75" customHeight="1" thickBot="1">
      <c r="A897" s="531" t="s">
        <v>547</v>
      </c>
      <c r="B897" s="518" t="s">
        <v>548</v>
      </c>
      <c r="C897" s="500" t="s">
        <v>487</v>
      </c>
      <c r="D897" s="502" t="s">
        <v>549</v>
      </c>
      <c r="E897" s="489"/>
      <c r="F897" s="127"/>
      <c r="G897" s="127"/>
    </row>
    <row r="898" spans="1:7" ht="15.75" customHeight="1" thickBot="1">
      <c r="A898" s="211" t="s">
        <v>398</v>
      </c>
      <c r="B898" s="301">
        <v>3652</v>
      </c>
      <c r="C898" s="302">
        <v>21458</v>
      </c>
      <c r="D898" s="334">
        <v>0.17019293503588406</v>
      </c>
      <c r="E898" s="489"/>
      <c r="F898" s="127"/>
      <c r="G898" s="127"/>
    </row>
    <row r="899" spans="1:7" ht="15.75" customHeight="1">
      <c r="A899" s="215" t="s">
        <v>400</v>
      </c>
      <c r="B899" s="299">
        <v>26</v>
      </c>
      <c r="C899" s="300">
        <v>286</v>
      </c>
      <c r="D899" s="330">
        <v>9.0909090909090912E-2</v>
      </c>
      <c r="E899" s="489"/>
      <c r="F899" s="127"/>
      <c r="G899" s="127"/>
    </row>
    <row r="900" spans="1:7" ht="15.75" customHeight="1">
      <c r="A900" s="212" t="s">
        <v>401</v>
      </c>
      <c r="B900" s="307">
        <v>1199</v>
      </c>
      <c r="C900" s="300">
        <v>6347</v>
      </c>
      <c r="D900" s="339">
        <v>0.18890814558058924</v>
      </c>
      <c r="E900" s="489"/>
      <c r="F900" s="127"/>
      <c r="G900" s="127"/>
    </row>
    <row r="901" spans="1:7" ht="15.75" customHeight="1">
      <c r="A901" s="212" t="s">
        <v>402</v>
      </c>
      <c r="B901" s="307">
        <v>2062</v>
      </c>
      <c r="C901" s="300">
        <v>11478</v>
      </c>
      <c r="D901" s="339">
        <v>0.17964802230353721</v>
      </c>
      <c r="E901" s="489"/>
      <c r="F901" s="127"/>
      <c r="G901" s="127"/>
    </row>
    <row r="902" spans="1:7" ht="15.75" customHeight="1">
      <c r="A902" s="212" t="s">
        <v>403</v>
      </c>
      <c r="B902" s="307">
        <v>365</v>
      </c>
      <c r="C902" s="300">
        <v>3347</v>
      </c>
      <c r="D902" s="339">
        <v>0.10905288317896623</v>
      </c>
      <c r="E902" s="489"/>
      <c r="F902" s="127"/>
      <c r="G902" s="127"/>
    </row>
    <row r="903" spans="1:7" ht="15.75" customHeight="1">
      <c r="A903" s="213" t="s">
        <v>6</v>
      </c>
      <c r="B903" s="307">
        <v>129</v>
      </c>
      <c r="C903" s="300">
        <v>1716</v>
      </c>
      <c r="D903" s="339">
        <v>7.5174825174825169E-2</v>
      </c>
      <c r="E903" s="489"/>
      <c r="F903" s="127"/>
      <c r="G903" s="127"/>
    </row>
    <row r="904" spans="1:7" ht="15.75" customHeight="1">
      <c r="A904" s="212" t="s">
        <v>404</v>
      </c>
      <c r="B904" s="307">
        <v>349</v>
      </c>
      <c r="C904" s="300">
        <v>692</v>
      </c>
      <c r="D904" s="339">
        <v>0.50433526011560692</v>
      </c>
      <c r="E904" s="489"/>
      <c r="F904" s="127"/>
      <c r="G904" s="127"/>
    </row>
    <row r="905" spans="1:7" ht="15.75" customHeight="1">
      <c r="A905" s="212" t="s">
        <v>591</v>
      </c>
      <c r="B905" s="307">
        <v>367</v>
      </c>
      <c r="C905" s="300">
        <v>2820</v>
      </c>
      <c r="D905" s="339">
        <v>0.1301418439716312</v>
      </c>
      <c r="E905" s="489"/>
      <c r="F905" s="127"/>
      <c r="G905" s="127"/>
    </row>
    <row r="906" spans="1:7" ht="15.75" customHeight="1">
      <c r="A906" s="212" t="s">
        <v>406</v>
      </c>
      <c r="B906" s="307">
        <v>256</v>
      </c>
      <c r="C906" s="300">
        <v>1012</v>
      </c>
      <c r="D906" s="339">
        <v>0.25296442687747034</v>
      </c>
      <c r="E906" s="489"/>
      <c r="F906" s="127"/>
      <c r="G906" s="127"/>
    </row>
    <row r="907" spans="1:7" ht="15.75" customHeight="1">
      <c r="A907" s="212" t="s">
        <v>407</v>
      </c>
      <c r="B907" s="307">
        <v>39</v>
      </c>
      <c r="C907" s="300">
        <v>989</v>
      </c>
      <c r="D907" s="339">
        <v>3.9433771486349849E-2</v>
      </c>
      <c r="E907" s="489"/>
      <c r="F907" s="127"/>
      <c r="G907" s="127"/>
    </row>
    <row r="908" spans="1:7" ht="15.75" customHeight="1">
      <c r="A908" s="212" t="s">
        <v>639</v>
      </c>
      <c r="B908" s="307">
        <v>527</v>
      </c>
      <c r="C908" s="300">
        <v>2426</v>
      </c>
      <c r="D908" s="339">
        <v>0.21723000824402308</v>
      </c>
      <c r="E908" s="489"/>
      <c r="F908" s="127"/>
      <c r="G908" s="127"/>
    </row>
    <row r="909" spans="1:7" ht="15.75" customHeight="1">
      <c r="A909" s="212" t="s">
        <v>218</v>
      </c>
      <c r="B909" s="307">
        <v>15</v>
      </c>
      <c r="C909" s="300">
        <v>1171</v>
      </c>
      <c r="D909" s="339">
        <v>1.2809564474807857E-2</v>
      </c>
      <c r="E909" s="489"/>
      <c r="F909" s="127"/>
      <c r="G909" s="127"/>
    </row>
    <row r="910" spans="1:7" ht="15.75" customHeight="1">
      <c r="A910" s="212" t="s">
        <v>29</v>
      </c>
      <c r="B910" s="307">
        <v>950</v>
      </c>
      <c r="C910" s="300">
        <v>3319</v>
      </c>
      <c r="D910" s="339">
        <v>0.28623079240735161</v>
      </c>
      <c r="E910" s="489"/>
      <c r="F910" s="127"/>
      <c r="G910" s="127"/>
    </row>
    <row r="911" spans="1:7" ht="15.75" customHeight="1">
      <c r="A911" s="207" t="s">
        <v>40</v>
      </c>
      <c r="B911" s="307">
        <v>100</v>
      </c>
      <c r="C911" s="300">
        <v>235</v>
      </c>
      <c r="D911" s="339">
        <v>0.42553191489361702</v>
      </c>
      <c r="E911" s="489"/>
      <c r="F911" s="127"/>
      <c r="G911" s="127"/>
    </row>
    <row r="912" spans="1:7" ht="15.75" customHeight="1">
      <c r="A912" s="207" t="s">
        <v>544</v>
      </c>
      <c r="B912" s="307">
        <v>135</v>
      </c>
      <c r="C912" s="300">
        <v>978</v>
      </c>
      <c r="D912" s="339">
        <v>0.13803680981595093</v>
      </c>
      <c r="E912" s="489"/>
      <c r="F912" s="127"/>
      <c r="G912" s="127"/>
    </row>
    <row r="913" spans="1:7" ht="15.75" customHeight="1">
      <c r="A913" s="212" t="s">
        <v>32</v>
      </c>
      <c r="B913" s="307">
        <v>359</v>
      </c>
      <c r="C913" s="300">
        <v>3177</v>
      </c>
      <c r="D913" s="339">
        <v>0.11299968523764557</v>
      </c>
      <c r="E913" s="489"/>
      <c r="F913" s="127"/>
      <c r="G913" s="127"/>
    </row>
    <row r="914" spans="1:7" ht="15.75" customHeight="1">
      <c r="A914" s="212" t="s">
        <v>409</v>
      </c>
      <c r="B914" s="307">
        <v>26</v>
      </c>
      <c r="C914" s="300">
        <v>616</v>
      </c>
      <c r="D914" s="339">
        <v>4.2207792207792208E-2</v>
      </c>
      <c r="E914" s="489"/>
      <c r="F914" s="127"/>
      <c r="G914" s="127"/>
    </row>
    <row r="915" spans="1:7" ht="15.75" customHeight="1">
      <c r="A915" s="212" t="s">
        <v>220</v>
      </c>
      <c r="B915" s="307">
        <v>45</v>
      </c>
      <c r="C915" s="300">
        <v>494</v>
      </c>
      <c r="D915" s="339">
        <v>9.1093117408906882E-2</v>
      </c>
      <c r="E915" s="489"/>
      <c r="F915" s="127"/>
      <c r="G915" s="127"/>
    </row>
    <row r="916" spans="1:7" ht="15.75" customHeight="1">
      <c r="A916" s="212" t="s">
        <v>551</v>
      </c>
      <c r="B916" s="307">
        <v>195</v>
      </c>
      <c r="C916" s="300">
        <v>379</v>
      </c>
      <c r="D916" s="339">
        <v>0.51451187335092352</v>
      </c>
      <c r="E916" s="489"/>
      <c r="F916" s="127"/>
      <c r="G916" s="127"/>
    </row>
    <row r="917" spans="1:7" ht="15.75" customHeight="1">
      <c r="A917" s="212" t="s">
        <v>593</v>
      </c>
      <c r="B917" s="307">
        <v>37</v>
      </c>
      <c r="C917" s="300">
        <v>283</v>
      </c>
      <c r="D917" s="339">
        <v>0.13074204946996468</v>
      </c>
      <c r="E917" s="489"/>
      <c r="F917" s="127"/>
      <c r="G917" s="127"/>
    </row>
    <row r="918" spans="1:7" ht="15.75" customHeight="1">
      <c r="A918" s="212" t="s">
        <v>459</v>
      </c>
      <c r="B918" s="307">
        <v>50</v>
      </c>
      <c r="C918" s="300">
        <v>476</v>
      </c>
      <c r="D918" s="339">
        <v>0.10504201680672269</v>
      </c>
      <c r="E918" s="489"/>
      <c r="F918" s="127"/>
      <c r="G918" s="127"/>
    </row>
    <row r="919" spans="1:7" ht="15.75" customHeight="1">
      <c r="A919" s="212" t="s">
        <v>460</v>
      </c>
      <c r="B919" s="307">
        <v>73</v>
      </c>
      <c r="C919" s="300">
        <v>675</v>
      </c>
      <c r="D919" s="339">
        <v>0.10814814814814815</v>
      </c>
      <c r="E919" s="489"/>
      <c r="F919" s="127"/>
      <c r="G919" s="127"/>
    </row>
    <row r="920" spans="1:7" ht="15.75" customHeight="1">
      <c r="A920" s="4" t="s">
        <v>414</v>
      </c>
      <c r="B920" s="307">
        <v>148</v>
      </c>
      <c r="C920" s="300">
        <v>451</v>
      </c>
      <c r="D920" s="339">
        <v>0.32815964523281599</v>
      </c>
      <c r="E920" s="489"/>
      <c r="F920" s="127"/>
      <c r="G920" s="127"/>
    </row>
    <row r="921" spans="1:7" ht="15.75" customHeight="1">
      <c r="A921" s="4" t="s">
        <v>415</v>
      </c>
      <c r="B921" s="307">
        <v>2</v>
      </c>
      <c r="C921" s="300">
        <v>3153</v>
      </c>
      <c r="D921" s="339">
        <v>6.3431652394544877E-4</v>
      </c>
      <c r="E921" s="489"/>
      <c r="F921" s="127"/>
      <c r="G921" s="127"/>
    </row>
    <row r="922" spans="1:7" ht="15.75" customHeight="1">
      <c r="A922" s="212" t="s">
        <v>545</v>
      </c>
      <c r="B922" s="307">
        <v>32</v>
      </c>
      <c r="C922" s="300">
        <v>4829</v>
      </c>
      <c r="D922" s="339">
        <v>6.6266307724166494E-3</v>
      </c>
      <c r="E922" s="489"/>
      <c r="F922" s="127"/>
      <c r="G922" s="127"/>
    </row>
    <row r="923" spans="1:7" ht="15.75" customHeight="1" thickBot="1">
      <c r="A923" s="214" t="s">
        <v>427</v>
      </c>
      <c r="B923" s="305">
        <v>96</v>
      </c>
      <c r="C923" s="306">
        <v>10543</v>
      </c>
      <c r="D923" s="340">
        <v>9.1055676752347537E-3</v>
      </c>
      <c r="E923" s="489"/>
      <c r="F923" s="127"/>
      <c r="G923" s="127"/>
    </row>
    <row r="924" spans="1:7" ht="15.75" customHeight="1" thickBot="1">
      <c r="A924" s="486"/>
      <c r="B924" s="526"/>
      <c r="C924" s="489"/>
      <c r="D924" s="489"/>
      <c r="E924" s="489"/>
      <c r="F924" s="127"/>
      <c r="G924" s="127"/>
    </row>
    <row r="925" spans="1:7" ht="15.75" customHeight="1" thickBot="1">
      <c r="A925" s="531" t="s">
        <v>489</v>
      </c>
      <c r="B925" s="518" t="s">
        <v>494</v>
      </c>
      <c r="C925" s="500" t="s">
        <v>487</v>
      </c>
      <c r="D925" s="502" t="s">
        <v>493</v>
      </c>
      <c r="E925" s="489"/>
      <c r="F925" s="127"/>
      <c r="G925" s="127"/>
    </row>
    <row r="926" spans="1:7" ht="15.75" customHeight="1" thickBot="1">
      <c r="A926" s="211" t="s">
        <v>398</v>
      </c>
      <c r="B926" s="301">
        <v>3493</v>
      </c>
      <c r="C926" s="302">
        <v>21458</v>
      </c>
      <c r="D926" s="334">
        <v>0.1627831111939603</v>
      </c>
      <c r="E926" s="489"/>
      <c r="F926" s="127"/>
      <c r="G926" s="127"/>
    </row>
    <row r="927" spans="1:7" ht="15.75" customHeight="1">
      <c r="A927" s="215" t="s">
        <v>400</v>
      </c>
      <c r="B927" s="299">
        <v>25</v>
      </c>
      <c r="C927" s="300">
        <v>286</v>
      </c>
      <c r="D927" s="330">
        <v>8.7412587412587409E-2</v>
      </c>
      <c r="E927" s="489"/>
      <c r="F927" s="127"/>
      <c r="G927" s="127"/>
    </row>
    <row r="928" spans="1:7" ht="15.75" customHeight="1">
      <c r="A928" s="212" t="s">
        <v>401</v>
      </c>
      <c r="B928" s="307">
        <v>1141</v>
      </c>
      <c r="C928" s="300">
        <v>6347</v>
      </c>
      <c r="D928" s="339">
        <v>0.17976997006459744</v>
      </c>
      <c r="E928" s="489"/>
      <c r="F928" s="127"/>
      <c r="G928" s="127"/>
    </row>
    <row r="929" spans="1:7" ht="15.75" customHeight="1">
      <c r="A929" s="212" t="s">
        <v>402</v>
      </c>
      <c r="B929" s="307">
        <v>1965</v>
      </c>
      <c r="C929" s="300">
        <v>11478</v>
      </c>
      <c r="D929" s="339">
        <v>0.1711970726607423</v>
      </c>
      <c r="E929" s="489"/>
      <c r="F929" s="127"/>
      <c r="G929" s="127"/>
    </row>
    <row r="930" spans="1:7" ht="15.75" customHeight="1">
      <c r="A930" s="212" t="s">
        <v>403</v>
      </c>
      <c r="B930" s="307">
        <v>362</v>
      </c>
      <c r="C930" s="300">
        <v>3347</v>
      </c>
      <c r="D930" s="339">
        <v>0.10815655811174185</v>
      </c>
      <c r="E930" s="489"/>
      <c r="F930" s="127"/>
      <c r="G930" s="127"/>
    </row>
    <row r="931" spans="1:7" ht="15.75" customHeight="1">
      <c r="A931" s="213" t="s">
        <v>6</v>
      </c>
      <c r="B931" s="307">
        <v>129</v>
      </c>
      <c r="C931" s="300">
        <v>1716</v>
      </c>
      <c r="D931" s="339">
        <v>7.5174825174825169E-2</v>
      </c>
      <c r="E931" s="489"/>
      <c r="F931" s="127"/>
      <c r="G931" s="127"/>
    </row>
    <row r="932" spans="1:7" ht="15.75" customHeight="1">
      <c r="A932" s="212" t="s">
        <v>404</v>
      </c>
      <c r="B932" s="307">
        <v>349</v>
      </c>
      <c r="C932" s="300">
        <v>692</v>
      </c>
      <c r="D932" s="339">
        <v>0.50433526011560692</v>
      </c>
      <c r="E932" s="489"/>
      <c r="F932" s="127"/>
      <c r="G932" s="127"/>
    </row>
    <row r="933" spans="1:7" ht="15.75" customHeight="1">
      <c r="A933" s="212" t="s">
        <v>591</v>
      </c>
      <c r="B933" s="307">
        <v>367</v>
      </c>
      <c r="C933" s="300">
        <v>2820</v>
      </c>
      <c r="D933" s="339">
        <v>0.1301418439716312</v>
      </c>
      <c r="E933" s="489"/>
      <c r="F933" s="127"/>
      <c r="G933" s="127"/>
    </row>
    <row r="934" spans="1:7" ht="15.75" customHeight="1">
      <c r="A934" s="212" t="s">
        <v>406</v>
      </c>
      <c r="B934" s="307">
        <v>256</v>
      </c>
      <c r="C934" s="300">
        <v>1012</v>
      </c>
      <c r="D934" s="339">
        <v>0.25296442687747034</v>
      </c>
      <c r="E934" s="489"/>
      <c r="F934" s="127"/>
      <c r="G934" s="127"/>
    </row>
    <row r="935" spans="1:7" ht="15.75" customHeight="1">
      <c r="A935" s="212" t="s">
        <v>407</v>
      </c>
      <c r="B935" s="307">
        <v>39</v>
      </c>
      <c r="C935" s="300">
        <v>989</v>
      </c>
      <c r="D935" s="339">
        <v>3.9433771486349849E-2</v>
      </c>
      <c r="E935" s="489"/>
      <c r="F935" s="127"/>
      <c r="G935" s="127"/>
    </row>
    <row r="936" spans="1:7" ht="15.75" customHeight="1">
      <c r="A936" s="212" t="s">
        <v>639</v>
      </c>
      <c r="B936" s="307">
        <v>527</v>
      </c>
      <c r="C936" s="300">
        <v>2426</v>
      </c>
      <c r="D936" s="339">
        <v>0.21723000824402308</v>
      </c>
      <c r="E936" s="489"/>
      <c r="F936" s="127"/>
      <c r="G936" s="127"/>
    </row>
    <row r="937" spans="1:7" ht="15.75" customHeight="1">
      <c r="A937" s="212" t="s">
        <v>218</v>
      </c>
      <c r="B937" s="307">
        <v>14</v>
      </c>
      <c r="C937" s="300">
        <v>1171</v>
      </c>
      <c r="D937" s="339">
        <v>1.1955593509820665E-2</v>
      </c>
      <c r="E937" s="489"/>
      <c r="F937" s="127"/>
      <c r="G937" s="127"/>
    </row>
    <row r="938" spans="1:7" ht="15.75" customHeight="1">
      <c r="A938" s="212" t="s">
        <v>29</v>
      </c>
      <c r="B938" s="307">
        <v>945</v>
      </c>
      <c r="C938" s="300">
        <v>3319</v>
      </c>
      <c r="D938" s="339">
        <v>0.28472431455257607</v>
      </c>
      <c r="E938" s="489"/>
      <c r="F938" s="127"/>
      <c r="G938" s="127"/>
    </row>
    <row r="939" spans="1:7" ht="15.75" customHeight="1">
      <c r="A939" s="207" t="s">
        <v>40</v>
      </c>
      <c r="B939" s="307">
        <v>93</v>
      </c>
      <c r="C939" s="300">
        <v>235</v>
      </c>
      <c r="D939" s="339">
        <v>0.39574468085106385</v>
      </c>
      <c r="E939" s="489"/>
      <c r="F939" s="127"/>
      <c r="G939" s="127"/>
    </row>
    <row r="940" spans="1:7" ht="15.75" customHeight="1">
      <c r="A940" s="207" t="s">
        <v>544</v>
      </c>
      <c r="B940" s="307">
        <v>77</v>
      </c>
      <c r="C940" s="300">
        <v>978</v>
      </c>
      <c r="D940" s="339">
        <v>7.8732106339468297E-2</v>
      </c>
      <c r="E940" s="489"/>
      <c r="F940" s="127"/>
      <c r="G940" s="127"/>
    </row>
    <row r="941" spans="1:7" ht="15.75" customHeight="1">
      <c r="A941" s="212" t="s">
        <v>32</v>
      </c>
      <c r="B941" s="307">
        <v>295</v>
      </c>
      <c r="C941" s="300">
        <v>3177</v>
      </c>
      <c r="D941" s="339">
        <v>9.2854894554611267E-2</v>
      </c>
      <c r="E941" s="489"/>
      <c r="F941" s="127"/>
      <c r="G941" s="127"/>
    </row>
    <row r="942" spans="1:7" ht="15.75" customHeight="1">
      <c r="A942" s="212" t="s">
        <v>409</v>
      </c>
      <c r="B942" s="307">
        <v>26</v>
      </c>
      <c r="C942" s="300">
        <v>616</v>
      </c>
      <c r="D942" s="339">
        <v>4.2207792207792208E-2</v>
      </c>
      <c r="E942" s="489"/>
      <c r="F942" s="127"/>
      <c r="G942" s="127"/>
    </row>
    <row r="943" spans="1:7" ht="15.75" customHeight="1">
      <c r="A943" s="212" t="s">
        <v>220</v>
      </c>
      <c r="B943" s="307">
        <v>45</v>
      </c>
      <c r="C943" s="300">
        <v>494</v>
      </c>
      <c r="D943" s="339">
        <v>9.1093117408906882E-2</v>
      </c>
      <c r="E943" s="489"/>
      <c r="F943" s="127"/>
      <c r="G943" s="127"/>
    </row>
    <row r="944" spans="1:7" ht="15.75" customHeight="1">
      <c r="A944" s="212" t="s">
        <v>551</v>
      </c>
      <c r="B944" s="307">
        <v>195</v>
      </c>
      <c r="C944" s="300">
        <v>379</v>
      </c>
      <c r="D944" s="339">
        <v>0.51451187335092352</v>
      </c>
      <c r="E944" s="489"/>
      <c r="F944" s="127"/>
      <c r="G944" s="127"/>
    </row>
    <row r="945" spans="1:7" ht="15.75" customHeight="1">
      <c r="A945" s="212" t="s">
        <v>593</v>
      </c>
      <c r="B945" s="307">
        <v>14</v>
      </c>
      <c r="C945" s="300">
        <v>283</v>
      </c>
      <c r="D945" s="339">
        <v>4.9469964664310952E-2</v>
      </c>
      <c r="E945" s="489"/>
      <c r="F945" s="127"/>
      <c r="G945" s="127"/>
    </row>
    <row r="946" spans="1:7" ht="15.75" customHeight="1">
      <c r="A946" s="212" t="s">
        <v>459</v>
      </c>
      <c r="B946" s="307">
        <v>50</v>
      </c>
      <c r="C946" s="300">
        <v>476</v>
      </c>
      <c r="D946" s="339">
        <v>0.10504201680672269</v>
      </c>
      <c r="E946" s="489"/>
      <c r="F946" s="127"/>
      <c r="G946" s="127"/>
    </row>
    <row r="947" spans="1:7" ht="15.75" customHeight="1">
      <c r="A947" s="212" t="s">
        <v>460</v>
      </c>
      <c r="B947" s="307">
        <v>72</v>
      </c>
      <c r="C947" s="300">
        <v>675</v>
      </c>
      <c r="D947" s="339">
        <v>0.10666666666666667</v>
      </c>
      <c r="E947" s="489"/>
      <c r="F947" s="127"/>
      <c r="G947" s="127"/>
    </row>
    <row r="948" spans="1:7" ht="15.75" customHeight="1">
      <c r="A948" s="4" t="s">
        <v>414</v>
      </c>
      <c r="B948" s="307">
        <v>148</v>
      </c>
      <c r="C948" s="300">
        <v>451</v>
      </c>
      <c r="D948" s="339">
        <v>0.32815964523281599</v>
      </c>
      <c r="E948" s="489"/>
      <c r="F948" s="127"/>
      <c r="G948" s="127"/>
    </row>
    <row r="949" spans="1:7" ht="15.75" customHeight="1">
      <c r="A949" s="4" t="s">
        <v>415</v>
      </c>
      <c r="B949" s="307">
        <v>2</v>
      </c>
      <c r="C949" s="300">
        <v>3153</v>
      </c>
      <c r="D949" s="339">
        <v>6.3431652394544877E-4</v>
      </c>
      <c r="E949" s="489"/>
      <c r="F949" s="127"/>
      <c r="G949" s="127"/>
    </row>
    <row r="950" spans="1:7" ht="15.75" customHeight="1">
      <c r="A950" s="212" t="s">
        <v>545</v>
      </c>
      <c r="B950" s="307">
        <v>32</v>
      </c>
      <c r="C950" s="300">
        <v>4829</v>
      </c>
      <c r="D950" s="339">
        <v>6.6266307724166494E-3</v>
      </c>
      <c r="E950" s="489"/>
      <c r="F950" s="127"/>
      <c r="G950" s="127"/>
    </row>
    <row r="951" spans="1:7" ht="15.75" customHeight="1" thickBot="1">
      <c r="A951" s="214" t="s">
        <v>427</v>
      </c>
      <c r="B951" s="305">
        <v>88</v>
      </c>
      <c r="C951" s="306">
        <v>10543</v>
      </c>
      <c r="D951" s="340">
        <v>8.3467703689651899E-3</v>
      </c>
      <c r="E951" s="489"/>
      <c r="F951" s="127"/>
      <c r="G951" s="127"/>
    </row>
    <row r="952" spans="1:7" ht="15.75" customHeight="1" thickBot="1">
      <c r="A952" s="486"/>
      <c r="B952" s="526"/>
      <c r="C952" s="489"/>
      <c r="D952" s="489"/>
      <c r="E952" s="489"/>
      <c r="F952" s="127"/>
      <c r="G952" s="127"/>
    </row>
    <row r="953" spans="1:7" ht="15.75" customHeight="1" thickBot="1">
      <c r="A953" s="531" t="s">
        <v>488</v>
      </c>
      <c r="B953" s="518" t="s">
        <v>495</v>
      </c>
      <c r="C953" s="500" t="s">
        <v>487</v>
      </c>
      <c r="D953" s="502" t="s">
        <v>496</v>
      </c>
      <c r="E953" s="489"/>
      <c r="F953" s="127"/>
      <c r="G953" s="127"/>
    </row>
    <row r="954" spans="1:7" ht="15.75" customHeight="1" thickBot="1">
      <c r="A954" s="211" t="s">
        <v>398</v>
      </c>
      <c r="B954" s="301">
        <v>4239</v>
      </c>
      <c r="C954" s="302">
        <v>21458</v>
      </c>
      <c r="D954" s="334">
        <v>0.19754869978562775</v>
      </c>
      <c r="E954" s="489"/>
      <c r="F954" s="127"/>
      <c r="G954" s="127"/>
    </row>
    <row r="955" spans="1:7" ht="15.75" customHeight="1">
      <c r="A955" s="215" t="s">
        <v>400</v>
      </c>
      <c r="B955" s="299">
        <v>40</v>
      </c>
      <c r="C955" s="300">
        <v>286</v>
      </c>
      <c r="D955" s="330">
        <v>0.13986013986013987</v>
      </c>
      <c r="E955" s="489"/>
      <c r="F955" s="127"/>
      <c r="G955" s="127"/>
    </row>
    <row r="956" spans="1:7" ht="15.75" customHeight="1">
      <c r="A956" s="212" t="s">
        <v>401</v>
      </c>
      <c r="B956" s="307">
        <v>1719</v>
      </c>
      <c r="C956" s="300">
        <v>6347</v>
      </c>
      <c r="D956" s="339">
        <v>0.27083661572396406</v>
      </c>
      <c r="E956" s="489"/>
      <c r="F956" s="127"/>
      <c r="G956" s="127"/>
    </row>
    <row r="957" spans="1:7" ht="15.75" customHeight="1">
      <c r="A957" s="212" t="s">
        <v>402</v>
      </c>
      <c r="B957" s="307">
        <v>2250</v>
      </c>
      <c r="C957" s="300">
        <v>11478</v>
      </c>
      <c r="D957" s="339">
        <v>0.19602718243596445</v>
      </c>
      <c r="E957" s="489"/>
      <c r="F957" s="127"/>
      <c r="G957" s="127"/>
    </row>
    <row r="958" spans="1:7" ht="15.75" customHeight="1">
      <c r="A958" s="212" t="s">
        <v>403</v>
      </c>
      <c r="B958" s="307">
        <v>230</v>
      </c>
      <c r="C958" s="300">
        <v>3347</v>
      </c>
      <c r="D958" s="339">
        <v>6.8718255153869132E-2</v>
      </c>
      <c r="E958" s="489"/>
      <c r="F958" s="127"/>
      <c r="G958" s="127"/>
    </row>
    <row r="959" spans="1:7" ht="15.75" customHeight="1">
      <c r="A959" s="213" t="s">
        <v>6</v>
      </c>
      <c r="B959" s="307">
        <v>609</v>
      </c>
      <c r="C959" s="300">
        <v>1716</v>
      </c>
      <c r="D959" s="339">
        <v>0.3548951048951049</v>
      </c>
      <c r="E959" s="489"/>
      <c r="F959" s="127"/>
      <c r="G959" s="127"/>
    </row>
    <row r="960" spans="1:7" ht="15.75" customHeight="1">
      <c r="A960" s="212" t="s">
        <v>404</v>
      </c>
      <c r="B960" s="307">
        <v>115</v>
      </c>
      <c r="C960" s="300">
        <v>692</v>
      </c>
      <c r="D960" s="339">
        <v>0.16618497109826588</v>
      </c>
      <c r="E960" s="489"/>
      <c r="F960" s="127"/>
      <c r="G960" s="127"/>
    </row>
    <row r="961" spans="1:7" ht="15.75" customHeight="1">
      <c r="A961" s="212" t="s">
        <v>591</v>
      </c>
      <c r="B961" s="307">
        <v>756</v>
      </c>
      <c r="C961" s="300">
        <v>2820</v>
      </c>
      <c r="D961" s="339">
        <v>0.26808510638297872</v>
      </c>
      <c r="E961" s="489"/>
      <c r="F961" s="127"/>
      <c r="G961" s="127"/>
    </row>
    <row r="962" spans="1:7" ht="15.75" customHeight="1">
      <c r="A962" s="212" t="s">
        <v>406</v>
      </c>
      <c r="B962" s="307">
        <v>283</v>
      </c>
      <c r="C962" s="300">
        <v>1012</v>
      </c>
      <c r="D962" s="339">
        <v>0.27964426877470355</v>
      </c>
      <c r="E962" s="489"/>
      <c r="F962" s="127"/>
      <c r="G962" s="127"/>
    </row>
    <row r="963" spans="1:7" ht="15.75" customHeight="1">
      <c r="A963" s="212" t="s">
        <v>407</v>
      </c>
      <c r="B963" s="307">
        <v>193</v>
      </c>
      <c r="C963" s="300">
        <v>989</v>
      </c>
      <c r="D963" s="339">
        <v>0.19514661274014156</v>
      </c>
      <c r="E963" s="489"/>
      <c r="F963" s="127"/>
      <c r="G963" s="127"/>
    </row>
    <row r="964" spans="1:7" ht="15.75" customHeight="1">
      <c r="A964" s="212" t="s">
        <v>639</v>
      </c>
      <c r="B964" s="307">
        <v>568</v>
      </c>
      <c r="C964" s="300">
        <v>2426</v>
      </c>
      <c r="D964" s="339">
        <v>0.23413025556471559</v>
      </c>
      <c r="E964" s="489"/>
      <c r="F964" s="127"/>
      <c r="G964" s="127"/>
    </row>
    <row r="965" spans="1:7" ht="15.75" customHeight="1">
      <c r="A965" s="212" t="s">
        <v>218</v>
      </c>
      <c r="B965" s="307">
        <v>18</v>
      </c>
      <c r="C965" s="300">
        <v>1171</v>
      </c>
      <c r="D965" s="339">
        <v>1.5371477369769428E-2</v>
      </c>
      <c r="E965" s="489"/>
      <c r="F965" s="127"/>
      <c r="G965" s="127"/>
    </row>
    <row r="966" spans="1:7" ht="15.75" customHeight="1">
      <c r="A966" s="212" t="s">
        <v>29</v>
      </c>
      <c r="B966" s="307">
        <v>1016</v>
      </c>
      <c r="C966" s="300">
        <v>3319</v>
      </c>
      <c r="D966" s="339">
        <v>0.30611630009038865</v>
      </c>
      <c r="E966" s="489"/>
      <c r="F966" s="127"/>
      <c r="G966" s="127"/>
    </row>
    <row r="967" spans="1:7" ht="15.75" customHeight="1">
      <c r="A967" s="207" t="s">
        <v>40</v>
      </c>
      <c r="B967" s="307">
        <v>53</v>
      </c>
      <c r="C967" s="300">
        <v>235</v>
      </c>
      <c r="D967" s="339">
        <v>0.22553191489361701</v>
      </c>
      <c r="E967" s="489"/>
      <c r="F967" s="127"/>
      <c r="G967" s="127"/>
    </row>
    <row r="968" spans="1:7" ht="15.75" customHeight="1">
      <c r="A968" s="207" t="s">
        <v>544</v>
      </c>
      <c r="B968" s="307">
        <v>246</v>
      </c>
      <c r="C968" s="300">
        <v>978</v>
      </c>
      <c r="D968" s="339">
        <v>0.25153374233128833</v>
      </c>
      <c r="E968" s="489"/>
      <c r="F968" s="127"/>
      <c r="G968" s="127"/>
    </row>
    <row r="969" spans="1:7" ht="15.75" customHeight="1">
      <c r="A969" s="212" t="s">
        <v>32</v>
      </c>
      <c r="B969" s="307">
        <v>12</v>
      </c>
      <c r="C969" s="300">
        <v>3177</v>
      </c>
      <c r="D969" s="339">
        <v>3.7771482530689331E-3</v>
      </c>
      <c r="E969" s="489"/>
      <c r="F969" s="127"/>
      <c r="G969" s="127"/>
    </row>
    <row r="970" spans="1:7" ht="15.75" customHeight="1">
      <c r="A970" s="212" t="s">
        <v>409</v>
      </c>
      <c r="B970" s="307">
        <v>61</v>
      </c>
      <c r="C970" s="300">
        <v>616</v>
      </c>
      <c r="D970" s="339">
        <v>9.9025974025974031E-2</v>
      </c>
      <c r="E970" s="489"/>
      <c r="F970" s="127"/>
      <c r="G970" s="127"/>
    </row>
    <row r="971" spans="1:7" ht="15.75" customHeight="1">
      <c r="A971" s="212" t="s">
        <v>220</v>
      </c>
      <c r="B971" s="307">
        <v>74</v>
      </c>
      <c r="C971" s="300">
        <v>494</v>
      </c>
      <c r="D971" s="339">
        <v>0.14979757085020243</v>
      </c>
      <c r="E971" s="489"/>
      <c r="F971" s="127"/>
      <c r="G971" s="127"/>
    </row>
    <row r="972" spans="1:7" ht="15.75" customHeight="1">
      <c r="A972" s="212" t="s">
        <v>551</v>
      </c>
      <c r="B972" s="307">
        <v>51</v>
      </c>
      <c r="C972" s="300">
        <v>379</v>
      </c>
      <c r="D972" s="339">
        <v>0.13456464379947231</v>
      </c>
      <c r="E972" s="489"/>
      <c r="F972" s="127"/>
      <c r="G972" s="127"/>
    </row>
    <row r="973" spans="1:7" ht="15.75" customHeight="1">
      <c r="A973" s="212" t="s">
        <v>593</v>
      </c>
      <c r="B973" s="307">
        <v>10</v>
      </c>
      <c r="C973" s="300">
        <v>283</v>
      </c>
      <c r="D973" s="339">
        <v>3.5335689045936397E-2</v>
      </c>
      <c r="E973" s="489"/>
      <c r="F973" s="127"/>
      <c r="G973" s="127"/>
    </row>
    <row r="974" spans="1:7" ht="15.75" customHeight="1">
      <c r="A974" s="212" t="s">
        <v>459</v>
      </c>
      <c r="B974" s="307">
        <v>57</v>
      </c>
      <c r="C974" s="300">
        <v>476</v>
      </c>
      <c r="D974" s="339">
        <v>0.11974789915966387</v>
      </c>
      <c r="E974" s="489"/>
      <c r="F974" s="127"/>
      <c r="G974" s="127"/>
    </row>
    <row r="975" spans="1:7" ht="15.75" customHeight="1">
      <c r="A975" s="212" t="s">
        <v>460</v>
      </c>
      <c r="B975" s="307">
        <v>117</v>
      </c>
      <c r="C975" s="300">
        <v>675</v>
      </c>
      <c r="D975" s="339">
        <v>0.17333333333333334</v>
      </c>
      <c r="E975" s="489"/>
      <c r="F975" s="127"/>
      <c r="G975" s="127"/>
    </row>
    <row r="976" spans="1:7" ht="15.75" customHeight="1">
      <c r="A976" s="4" t="s">
        <v>414</v>
      </c>
      <c r="B976" s="307">
        <v>4</v>
      </c>
      <c r="C976" s="300">
        <v>451</v>
      </c>
      <c r="D976" s="339">
        <v>8.869179600886918E-3</v>
      </c>
      <c r="E976" s="489"/>
      <c r="F976" s="127"/>
      <c r="G976" s="127"/>
    </row>
    <row r="977" spans="1:7" ht="15.75" customHeight="1">
      <c r="A977" s="4" t="s">
        <v>415</v>
      </c>
      <c r="B977" s="307">
        <v>0</v>
      </c>
      <c r="C977" s="300">
        <v>3153</v>
      </c>
      <c r="D977" s="339">
        <v>0</v>
      </c>
      <c r="E977" s="489"/>
      <c r="F977" s="127"/>
      <c r="G977" s="127"/>
    </row>
    <row r="978" spans="1:7" ht="15.75" customHeight="1">
      <c r="A978" s="212" t="s">
        <v>545</v>
      </c>
      <c r="B978" s="307">
        <v>153</v>
      </c>
      <c r="C978" s="300">
        <v>4829</v>
      </c>
      <c r="D978" s="339">
        <v>3.1683578380617104E-2</v>
      </c>
      <c r="E978" s="489"/>
      <c r="F978" s="127"/>
      <c r="G978" s="127"/>
    </row>
    <row r="979" spans="1:7" ht="15.75" customHeight="1" thickBot="1">
      <c r="A979" s="214" t="s">
        <v>427</v>
      </c>
      <c r="B979" s="305">
        <v>7</v>
      </c>
      <c r="C979" s="306">
        <v>10543</v>
      </c>
      <c r="D979" s="340">
        <v>6.6394764298586737E-4</v>
      </c>
      <c r="E979" s="489"/>
      <c r="F979" s="127"/>
      <c r="G979" s="127"/>
    </row>
    <row r="980" spans="1:7" ht="15.75" customHeight="1" thickBot="1">
      <c r="A980" s="486"/>
      <c r="B980" s="526"/>
      <c r="C980" s="489"/>
      <c r="D980" s="489"/>
      <c r="E980" s="489"/>
      <c r="F980" s="127"/>
      <c r="G980" s="127"/>
    </row>
    <row r="981" spans="1:7" ht="15.75" customHeight="1" thickBot="1">
      <c r="A981" s="531" t="s">
        <v>497</v>
      </c>
      <c r="B981" s="518" t="s">
        <v>498</v>
      </c>
      <c r="C981" s="500" t="s">
        <v>487</v>
      </c>
      <c r="D981" s="502" t="s">
        <v>499</v>
      </c>
      <c r="E981" s="489"/>
      <c r="F981" s="127"/>
      <c r="G981" s="127"/>
    </row>
    <row r="982" spans="1:7" ht="15.75" customHeight="1" thickBot="1">
      <c r="A982" s="211" t="s">
        <v>398</v>
      </c>
      <c r="B982" s="301">
        <v>1311</v>
      </c>
      <c r="C982" s="302">
        <v>21458</v>
      </c>
      <c r="D982" s="334">
        <v>6.109609469661665E-2</v>
      </c>
      <c r="E982" s="489"/>
      <c r="F982" s="127"/>
      <c r="G982" s="127"/>
    </row>
    <row r="983" spans="1:7" ht="15.75" customHeight="1">
      <c r="A983" s="212" t="s">
        <v>29</v>
      </c>
      <c r="B983" s="307">
        <v>818</v>
      </c>
      <c r="C983" s="300">
        <v>3319</v>
      </c>
      <c r="D983" s="330">
        <v>0.2464597770412775</v>
      </c>
      <c r="E983" s="489"/>
      <c r="F983" s="127"/>
      <c r="G983" s="127"/>
    </row>
    <row r="984" spans="1:7" ht="15.75" customHeight="1" thickBot="1">
      <c r="A984" s="214" t="s">
        <v>32</v>
      </c>
      <c r="B984" s="305">
        <v>474</v>
      </c>
      <c r="C984" s="306">
        <v>3177</v>
      </c>
      <c r="D984" s="340">
        <v>0.14919735599622286</v>
      </c>
      <c r="E984" s="489"/>
      <c r="F984" s="127"/>
      <c r="G984" s="127"/>
    </row>
    <row r="985" spans="1:7" ht="15.75" customHeight="1" thickBot="1">
      <c r="A985" s="486"/>
      <c r="B985" s="526"/>
      <c r="C985" s="489"/>
      <c r="D985" s="489"/>
      <c r="E985" s="489"/>
      <c r="F985" s="127"/>
      <c r="G985" s="127"/>
    </row>
    <row r="986" spans="1:7" ht="15.75" customHeight="1" thickBot="1">
      <c r="A986" s="531" t="s">
        <v>500</v>
      </c>
      <c r="B986" s="518" t="s">
        <v>501</v>
      </c>
      <c r="C986" s="500" t="s">
        <v>487</v>
      </c>
      <c r="D986" s="502" t="s">
        <v>502</v>
      </c>
      <c r="E986" s="489"/>
      <c r="F986" s="127"/>
      <c r="G986" s="127"/>
    </row>
    <row r="987" spans="1:7" ht="15.75" customHeight="1" thickBot="1">
      <c r="A987" s="211" t="s">
        <v>398</v>
      </c>
      <c r="B987" s="301">
        <v>243</v>
      </c>
      <c r="C987" s="302">
        <v>21458</v>
      </c>
      <c r="D987" s="334">
        <v>1.1324447758411781E-2</v>
      </c>
      <c r="E987" s="489"/>
      <c r="F987" s="127"/>
      <c r="G987" s="127"/>
    </row>
    <row r="988" spans="1:7" ht="15.75" customHeight="1">
      <c r="A988" s="212" t="s">
        <v>29</v>
      </c>
      <c r="B988" s="299">
        <v>6</v>
      </c>
      <c r="C988" s="300">
        <v>3319</v>
      </c>
      <c r="D988" s="330">
        <v>1.8077734257306419E-3</v>
      </c>
      <c r="E988" s="489"/>
      <c r="F988" s="127"/>
      <c r="G988" s="127"/>
    </row>
    <row r="989" spans="1:7" ht="15.75" customHeight="1" thickBot="1">
      <c r="A989" s="214" t="s">
        <v>32</v>
      </c>
      <c r="B989" s="305">
        <v>70</v>
      </c>
      <c r="C989" s="306">
        <v>3177</v>
      </c>
      <c r="D989" s="340">
        <v>2.2033364809568776E-2</v>
      </c>
      <c r="E989" s="489"/>
      <c r="F989" s="127"/>
      <c r="G989" s="127"/>
    </row>
    <row r="990" spans="1:7" ht="15.75" customHeight="1" thickBot="1">
      <c r="A990" s="486"/>
      <c r="B990" s="526"/>
      <c r="C990" s="489"/>
      <c r="D990" s="489"/>
      <c r="E990" s="489"/>
      <c r="F990" s="127"/>
      <c r="G990" s="127"/>
    </row>
    <row r="991" spans="1:7" ht="15.75" customHeight="1" thickBot="1">
      <c r="A991" s="531" t="s">
        <v>503</v>
      </c>
      <c r="B991" s="518" t="s">
        <v>504</v>
      </c>
      <c r="C991" s="500" t="s">
        <v>487</v>
      </c>
      <c r="D991" s="502" t="s">
        <v>505</v>
      </c>
      <c r="E991" s="489"/>
      <c r="F991" s="127"/>
      <c r="G991" s="127"/>
    </row>
    <row r="992" spans="1:7" ht="15.75" customHeight="1" thickBot="1">
      <c r="A992" s="211" t="s">
        <v>398</v>
      </c>
      <c r="B992" s="301">
        <v>272</v>
      </c>
      <c r="C992" s="302">
        <v>21458</v>
      </c>
      <c r="D992" s="334">
        <v>1.2675925062913599E-2</v>
      </c>
      <c r="E992" s="489"/>
      <c r="F992" s="127"/>
      <c r="G992" s="127"/>
    </row>
    <row r="993" spans="1:7" ht="15.75" customHeight="1" thickBot="1">
      <c r="A993" s="214" t="s">
        <v>32</v>
      </c>
      <c r="B993" s="305">
        <v>133</v>
      </c>
      <c r="C993" s="306">
        <v>3177</v>
      </c>
      <c r="D993" s="340">
        <v>4.1863393138180674E-2</v>
      </c>
      <c r="E993" s="489"/>
      <c r="F993" s="127"/>
      <c r="G993" s="127"/>
    </row>
    <row r="994" spans="1:7" ht="15.75" customHeight="1" thickBot="1">
      <c r="A994" s="486"/>
      <c r="B994" s="526"/>
      <c r="C994" s="489"/>
      <c r="D994" s="489"/>
      <c r="E994" s="489"/>
      <c r="F994" s="127"/>
      <c r="G994" s="127"/>
    </row>
    <row r="995" spans="1:7" ht="15.75" customHeight="1" thickBot="1">
      <c r="A995" s="531" t="s">
        <v>506</v>
      </c>
      <c r="B995" s="518" t="s">
        <v>507</v>
      </c>
      <c r="C995" s="500" t="s">
        <v>487</v>
      </c>
      <c r="D995" s="502" t="s">
        <v>508</v>
      </c>
      <c r="E995" s="489"/>
      <c r="F995" s="127"/>
      <c r="G995" s="127"/>
    </row>
    <row r="996" spans="1:7" ht="15.75" customHeight="1" thickBot="1">
      <c r="A996" s="211" t="s">
        <v>398</v>
      </c>
      <c r="B996" s="301">
        <v>337</v>
      </c>
      <c r="C996" s="302">
        <v>21458</v>
      </c>
      <c r="D996" s="334">
        <v>1.5705098331624569E-2</v>
      </c>
      <c r="E996" s="489"/>
      <c r="F996" s="127"/>
      <c r="G996" s="127"/>
    </row>
    <row r="997" spans="1:7" ht="15.75" customHeight="1" thickBot="1">
      <c r="A997" s="486"/>
      <c r="B997" s="526"/>
      <c r="C997" s="489"/>
      <c r="D997" s="489"/>
      <c r="E997" s="489"/>
      <c r="F997" s="127"/>
      <c r="G997" s="127"/>
    </row>
    <row r="998" spans="1:7" ht="38.25" customHeight="1" thickBot="1">
      <c r="A998" s="534" t="s">
        <v>538</v>
      </c>
      <c r="B998" s="518" t="s">
        <v>513</v>
      </c>
      <c r="C998" s="500" t="s">
        <v>514</v>
      </c>
      <c r="D998" s="502" t="s">
        <v>512</v>
      </c>
      <c r="E998" s="489"/>
      <c r="F998" s="127"/>
      <c r="G998" s="127"/>
    </row>
    <row r="999" spans="1:7" ht="15.75" customHeight="1">
      <c r="A999" s="222" t="s">
        <v>486</v>
      </c>
      <c r="B999" s="307">
        <v>200</v>
      </c>
      <c r="C999" s="308">
        <v>286</v>
      </c>
      <c r="D999" s="339">
        <v>0.69930069930069927</v>
      </c>
      <c r="E999" s="489"/>
      <c r="F999" s="127"/>
      <c r="G999" s="127"/>
    </row>
    <row r="1000" spans="1:7" ht="15.75" customHeight="1">
      <c r="A1000" s="222" t="s">
        <v>592</v>
      </c>
      <c r="B1000" s="307">
        <v>3726</v>
      </c>
      <c r="C1000" s="303">
        <v>4387</v>
      </c>
      <c r="D1000" s="339">
        <v>0.84932755869614773</v>
      </c>
      <c r="E1000" s="489"/>
      <c r="F1000" s="127"/>
      <c r="G1000" s="127"/>
    </row>
    <row r="1001" spans="1:7" ht="15.75" customHeight="1">
      <c r="A1001" s="222" t="s">
        <v>482</v>
      </c>
      <c r="B1001" s="307">
        <v>30</v>
      </c>
      <c r="C1001" s="303">
        <v>681</v>
      </c>
      <c r="D1001" s="339">
        <v>4.405286343612335E-2</v>
      </c>
      <c r="E1001" s="489"/>
      <c r="F1001" s="127"/>
      <c r="G1001" s="127"/>
    </row>
    <row r="1002" spans="1:7" ht="15.75" customHeight="1">
      <c r="A1002" s="222" t="s">
        <v>483</v>
      </c>
      <c r="B1002" s="307">
        <v>33</v>
      </c>
      <c r="C1002" s="303">
        <v>2783</v>
      </c>
      <c r="D1002" s="339">
        <v>1.1857707509881422E-2</v>
      </c>
      <c r="E1002" s="489"/>
      <c r="F1002" s="127"/>
      <c r="G1002" s="127"/>
    </row>
    <row r="1003" spans="1:7" ht="15.75" customHeight="1">
      <c r="A1003" s="222" t="s">
        <v>484</v>
      </c>
      <c r="B1003" s="307">
        <v>314</v>
      </c>
      <c r="C1003" s="303">
        <v>1681</v>
      </c>
      <c r="D1003" s="339">
        <v>0.18679357525282569</v>
      </c>
      <c r="E1003" s="489"/>
      <c r="F1003" s="127"/>
      <c r="G1003" s="127"/>
    </row>
    <row r="1004" spans="1:7" ht="15.75" customHeight="1" thickBot="1">
      <c r="A1004" s="223" t="s">
        <v>485</v>
      </c>
      <c r="B1004" s="305">
        <v>909</v>
      </c>
      <c r="C1004" s="306">
        <v>1716</v>
      </c>
      <c r="D1004" s="340">
        <v>0.52972027972027969</v>
      </c>
      <c r="E1004" s="489"/>
      <c r="F1004" s="127"/>
      <c r="G1004" s="127"/>
    </row>
    <row r="1005" spans="1:7" ht="15.75" customHeight="1" thickBot="1">
      <c r="A1005" s="486"/>
      <c r="B1005" s="526"/>
      <c r="C1005" s="489"/>
      <c r="D1005" s="489"/>
      <c r="E1005" s="489"/>
      <c r="F1005" s="127"/>
      <c r="G1005" s="127"/>
    </row>
    <row r="1006" spans="1:7" ht="15.75" customHeight="1" thickBot="1">
      <c r="A1006" s="209" t="s">
        <v>472</v>
      </c>
      <c r="B1006" s="535"/>
      <c r="C1006" s="535"/>
      <c r="D1006" s="535"/>
      <c r="E1006" s="489"/>
      <c r="F1006" s="127"/>
      <c r="G1006" s="127"/>
    </row>
    <row r="1007" spans="1:7" ht="43.5" customHeight="1" thickBot="1">
      <c r="A1007" s="534" t="s">
        <v>647</v>
      </c>
      <c r="B1007" s="518" t="s">
        <v>513</v>
      </c>
      <c r="C1007" s="500" t="s">
        <v>515</v>
      </c>
      <c r="D1007" s="502" t="s">
        <v>516</v>
      </c>
      <c r="E1007" s="489"/>
      <c r="F1007" s="127"/>
      <c r="G1007" s="127"/>
    </row>
    <row r="1008" spans="1:7" ht="15.75" customHeight="1">
      <c r="A1008" s="222" t="s">
        <v>473</v>
      </c>
      <c r="B1008" s="307">
        <v>9252</v>
      </c>
      <c r="C1008" s="308">
        <v>9252</v>
      </c>
      <c r="D1008" s="339">
        <v>1</v>
      </c>
      <c r="E1008" s="489"/>
      <c r="F1008" s="127"/>
      <c r="G1008" s="127"/>
    </row>
    <row r="1009" spans="1:7" ht="15.75" customHeight="1">
      <c r="A1009" s="222" t="s">
        <v>474</v>
      </c>
      <c r="B1009" s="307">
        <v>9223</v>
      </c>
      <c r="C1009" s="308">
        <v>9252</v>
      </c>
      <c r="D1009" s="339">
        <v>0.99686554258538695</v>
      </c>
      <c r="E1009" s="489"/>
      <c r="F1009" s="127"/>
      <c r="G1009" s="127"/>
    </row>
    <row r="1010" spans="1:7" ht="15.75" customHeight="1" thickBot="1">
      <c r="A1010" s="222" t="s">
        <v>475</v>
      </c>
      <c r="B1010" s="307">
        <v>9252</v>
      </c>
      <c r="C1010" s="308">
        <v>9252</v>
      </c>
      <c r="D1010" s="339">
        <v>1</v>
      </c>
      <c r="E1010" s="489"/>
      <c r="F1010" s="127"/>
      <c r="G1010" s="127"/>
    </row>
    <row r="1011" spans="1:7" ht="43.5" customHeight="1" thickBot="1">
      <c r="A1011" s="534" t="s">
        <v>648</v>
      </c>
      <c r="B1011" s="518" t="s">
        <v>513</v>
      </c>
      <c r="C1011" s="500" t="s">
        <v>517</v>
      </c>
      <c r="D1011" s="502" t="s">
        <v>516</v>
      </c>
      <c r="E1011" s="489"/>
      <c r="F1011" s="127"/>
      <c r="G1011" s="127"/>
    </row>
    <row r="1012" spans="1:7" ht="15.75" customHeight="1">
      <c r="A1012" s="222" t="s">
        <v>476</v>
      </c>
      <c r="B1012" s="307">
        <v>3493</v>
      </c>
      <c r="C1012" s="308">
        <v>3493</v>
      </c>
      <c r="D1012" s="339">
        <v>1</v>
      </c>
      <c r="E1012" s="489"/>
      <c r="F1012" s="127"/>
      <c r="G1012" s="127"/>
    </row>
    <row r="1013" spans="1:7" ht="15.75" customHeight="1">
      <c r="A1013" s="222" t="s">
        <v>477</v>
      </c>
      <c r="B1013" s="307">
        <v>3491</v>
      </c>
      <c r="C1013" s="308">
        <v>3493</v>
      </c>
      <c r="D1013" s="339">
        <v>0.99942742628113368</v>
      </c>
      <c r="E1013" s="489"/>
      <c r="F1013" s="127"/>
      <c r="G1013" s="127"/>
    </row>
    <row r="1014" spans="1:7" ht="15.75" customHeight="1" thickBot="1">
      <c r="A1014" s="222" t="s">
        <v>478</v>
      </c>
      <c r="B1014" s="307" t="s">
        <v>672</v>
      </c>
      <c r="C1014" s="308">
        <v>3493</v>
      </c>
      <c r="D1014" s="339" t="s">
        <v>672</v>
      </c>
      <c r="E1014" s="489"/>
      <c r="F1014" s="127"/>
      <c r="G1014" s="127"/>
    </row>
    <row r="1015" spans="1:7" ht="46.5" customHeight="1" thickBot="1">
      <c r="A1015" s="534" t="s">
        <v>649</v>
      </c>
      <c r="B1015" s="518" t="s">
        <v>513</v>
      </c>
      <c r="C1015" s="500" t="s">
        <v>644</v>
      </c>
      <c r="D1015" s="502" t="s">
        <v>516</v>
      </c>
      <c r="E1015" s="489"/>
      <c r="F1015" s="127"/>
      <c r="G1015" s="127"/>
    </row>
    <row r="1016" spans="1:7" ht="15.75" customHeight="1">
      <c r="A1016" s="222" t="s">
        <v>479</v>
      </c>
      <c r="B1016" s="307">
        <v>4239</v>
      </c>
      <c r="C1016" s="308">
        <v>4239</v>
      </c>
      <c r="D1016" s="339">
        <v>1</v>
      </c>
      <c r="E1016" s="489"/>
      <c r="F1016" s="127"/>
      <c r="G1016" s="127"/>
    </row>
    <row r="1017" spans="1:7" ht="15.75" customHeight="1">
      <c r="A1017" s="222" t="s">
        <v>480</v>
      </c>
      <c r="B1017" s="307">
        <v>4236</v>
      </c>
      <c r="C1017" s="308">
        <v>4239</v>
      </c>
      <c r="D1017" s="339">
        <v>0.99929228591648978</v>
      </c>
      <c r="E1017" s="489"/>
      <c r="F1017" s="127"/>
      <c r="G1017" s="127"/>
    </row>
    <row r="1018" spans="1:7" ht="15.75" customHeight="1" thickBot="1">
      <c r="A1018" s="222" t="s">
        <v>481</v>
      </c>
      <c r="B1018" s="307">
        <v>4205</v>
      </c>
      <c r="C1018" s="308">
        <v>4239</v>
      </c>
      <c r="D1018" s="339">
        <v>0.99197924038688368</v>
      </c>
      <c r="E1018" s="489"/>
      <c r="F1018" s="127"/>
      <c r="G1018" s="127"/>
    </row>
    <row r="1019" spans="1:7" ht="46.5" customHeight="1" thickBot="1">
      <c r="A1019" s="534" t="s">
        <v>650</v>
      </c>
      <c r="B1019" s="518" t="s">
        <v>513</v>
      </c>
      <c r="C1019" s="500" t="s">
        <v>645</v>
      </c>
      <c r="D1019" s="502" t="s">
        <v>516</v>
      </c>
      <c r="E1019" s="489"/>
      <c r="F1019" s="127"/>
      <c r="G1019" s="127"/>
    </row>
    <row r="1020" spans="1:7" ht="15.75" customHeight="1">
      <c r="A1020" s="222" t="s">
        <v>642</v>
      </c>
      <c r="B1020" s="307">
        <v>3652</v>
      </c>
      <c r="C1020" s="308">
        <v>3652</v>
      </c>
      <c r="D1020" s="339">
        <v>1</v>
      </c>
      <c r="E1020" s="489"/>
      <c r="F1020" s="127"/>
      <c r="G1020" s="127"/>
    </row>
    <row r="1021" spans="1:7" ht="15.75" customHeight="1" thickBot="1">
      <c r="A1021" s="222" t="s">
        <v>643</v>
      </c>
      <c r="B1021" s="305">
        <v>3650</v>
      </c>
      <c r="C1021" s="306">
        <v>3652</v>
      </c>
      <c r="D1021" s="340">
        <v>0.9994523548740416</v>
      </c>
      <c r="E1021" s="489"/>
      <c r="F1021" s="127"/>
      <c r="G1021" s="127"/>
    </row>
    <row r="1022" spans="1:7" ht="15.75" customHeight="1" thickBot="1">
      <c r="A1022" s="486"/>
      <c r="B1022" s="526"/>
      <c r="C1022" s="526"/>
      <c r="D1022" s="526"/>
      <c r="E1022" s="526"/>
      <c r="F1022" s="210"/>
      <c r="G1022" s="210"/>
    </row>
    <row r="1023" spans="1:7" ht="27" thickBot="1">
      <c r="A1023" s="484" t="s">
        <v>845</v>
      </c>
      <c r="B1023" s="485"/>
      <c r="C1023" s="485"/>
      <c r="D1023" s="485"/>
      <c r="E1023" s="485"/>
      <c r="F1023" s="194"/>
      <c r="G1023" s="194"/>
    </row>
    <row r="1024" spans="1:7" ht="15.75" thickBot="1">
      <c r="A1024" s="486" t="s">
        <v>553</v>
      </c>
      <c r="B1024" s="487"/>
      <c r="C1024" s="487"/>
      <c r="D1024" s="487"/>
      <c r="E1024" s="487"/>
      <c r="F1024" s="188"/>
      <c r="G1024" s="188"/>
    </row>
    <row r="1025" spans="1:7">
      <c r="A1025" s="545" t="s">
        <v>394</v>
      </c>
      <c r="B1025" s="546"/>
      <c r="C1025" s="488"/>
      <c r="D1025" s="489"/>
      <c r="E1025" s="489"/>
      <c r="F1025" s="127"/>
      <c r="G1025" s="127"/>
    </row>
    <row r="1026" spans="1:7">
      <c r="A1026" s="490">
        <v>2012</v>
      </c>
      <c r="B1026" s="491">
        <v>368966</v>
      </c>
      <c r="C1026" s="488"/>
      <c r="D1026" s="489"/>
      <c r="E1026" s="489"/>
      <c r="F1026" s="127"/>
      <c r="G1026" s="127"/>
    </row>
    <row r="1027" spans="1:7">
      <c r="A1027" s="490">
        <v>2013</v>
      </c>
      <c r="B1027" s="491">
        <v>380497</v>
      </c>
      <c r="C1027" s="488"/>
      <c r="D1027" s="489"/>
      <c r="E1027" s="489"/>
      <c r="F1027" s="127"/>
      <c r="G1027" s="127"/>
    </row>
    <row r="1028" spans="1:7">
      <c r="A1028" s="490">
        <v>2014</v>
      </c>
      <c r="B1028" s="491">
        <v>382412</v>
      </c>
      <c r="C1028" s="488"/>
      <c r="D1028" s="489"/>
      <c r="E1028" s="489"/>
      <c r="F1028" s="127"/>
      <c r="G1028" s="127"/>
    </row>
    <row r="1029" spans="1:7">
      <c r="A1029" s="490" t="s">
        <v>669</v>
      </c>
      <c r="B1029" s="491">
        <v>377260</v>
      </c>
      <c r="C1029" s="488"/>
      <c r="D1029" s="489"/>
      <c r="E1029" s="489"/>
      <c r="F1029" s="127"/>
      <c r="G1029" s="127"/>
    </row>
    <row r="1030" spans="1:7">
      <c r="A1030" s="490" t="s">
        <v>670</v>
      </c>
      <c r="B1030" s="509">
        <v>358</v>
      </c>
      <c r="C1030" s="488"/>
      <c r="D1030" s="489"/>
      <c r="E1030" s="489"/>
      <c r="F1030" s="127"/>
      <c r="G1030" s="127"/>
    </row>
    <row r="1031" spans="1:7">
      <c r="A1031" s="490" t="s">
        <v>671</v>
      </c>
      <c r="B1031" s="491">
        <v>380964</v>
      </c>
      <c r="C1031" s="488"/>
      <c r="D1031" s="489"/>
      <c r="E1031" s="489"/>
      <c r="F1031" s="127"/>
      <c r="G1031" s="127"/>
    </row>
    <row r="1032" spans="1:7">
      <c r="A1032" s="490" t="s">
        <v>422</v>
      </c>
      <c r="B1032" s="550">
        <v>1.3472380573831365E-2</v>
      </c>
      <c r="C1032" s="488"/>
      <c r="D1032" s="489"/>
      <c r="E1032" s="489"/>
      <c r="F1032" s="127"/>
      <c r="G1032" s="127"/>
    </row>
    <row r="1033" spans="1:7" ht="15.75" thickBot="1">
      <c r="A1033" s="495" t="s">
        <v>554</v>
      </c>
      <c r="B1033" s="496">
        <v>9.3883909137159672E-4</v>
      </c>
      <c r="C1033" s="489"/>
      <c r="D1033" s="489"/>
      <c r="E1033" s="489"/>
      <c r="F1033" s="127"/>
      <c r="G1033" s="127"/>
    </row>
    <row r="1034" spans="1:7" ht="15.75" thickBot="1">
      <c r="A1034" s="497" t="s">
        <v>590</v>
      </c>
      <c r="B1034" s="498"/>
      <c r="C1034" s="489"/>
      <c r="D1034" s="489"/>
      <c r="E1034" s="489"/>
      <c r="F1034" s="127"/>
      <c r="G1034" s="127"/>
    </row>
    <row r="1035" spans="1:7" ht="15.75" thickBot="1">
      <c r="A1035" s="499" t="s">
        <v>394</v>
      </c>
      <c r="B1035" s="500" t="s">
        <v>462</v>
      </c>
      <c r="C1035" s="500" t="s">
        <v>463</v>
      </c>
      <c r="D1035" s="501" t="s">
        <v>447</v>
      </c>
      <c r="E1035" s="502" t="s">
        <v>443</v>
      </c>
      <c r="F1035" s="127"/>
      <c r="G1035" s="127"/>
    </row>
    <row r="1036" spans="1:7">
      <c r="A1036" s="503" t="s">
        <v>7</v>
      </c>
      <c r="B1036" s="504">
        <v>3</v>
      </c>
      <c r="C1036" s="504">
        <v>380961</v>
      </c>
      <c r="D1036" s="506">
        <v>7.8747598198254959E-6</v>
      </c>
      <c r="E1036" s="507">
        <v>0.99999212524018022</v>
      </c>
      <c r="F1036" s="127"/>
      <c r="G1036" s="127"/>
    </row>
    <row r="1037" spans="1:7">
      <c r="A1037" s="508" t="s">
        <v>8</v>
      </c>
      <c r="B1037" s="504">
        <v>1293</v>
      </c>
      <c r="C1037" s="504">
        <v>379671</v>
      </c>
      <c r="D1037" s="506">
        <v>3.3940214823447883E-3</v>
      </c>
      <c r="E1037" s="507">
        <v>0.9966059785176552</v>
      </c>
      <c r="F1037" s="127"/>
      <c r="G1037" s="127"/>
    </row>
    <row r="1038" spans="1:7">
      <c r="A1038" s="508" t="s">
        <v>9</v>
      </c>
      <c r="B1038" s="504">
        <v>0</v>
      </c>
      <c r="C1038" s="504">
        <v>380964</v>
      </c>
      <c r="D1038" s="506">
        <v>0</v>
      </c>
      <c r="E1038" s="507">
        <v>1</v>
      </c>
      <c r="F1038" s="127"/>
      <c r="G1038" s="127"/>
    </row>
    <row r="1039" spans="1:7">
      <c r="A1039" s="508" t="s">
        <v>10</v>
      </c>
      <c r="B1039" s="504">
        <f>B24+B227+B430</f>
        <v>48359</v>
      </c>
      <c r="C1039" s="504">
        <f>C24+C227+C430</f>
        <v>301891</v>
      </c>
      <c r="D1039" s="506">
        <v>0.13806995003568878</v>
      </c>
      <c r="E1039" s="507">
        <v>0.86193004996431122</v>
      </c>
      <c r="F1039" s="127" t="s">
        <v>1176</v>
      </c>
      <c r="G1039" s="127"/>
    </row>
    <row r="1040" spans="1:7">
      <c r="A1040" s="508" t="s">
        <v>11</v>
      </c>
      <c r="B1040" s="504">
        <v>8</v>
      </c>
      <c r="C1040" s="504">
        <v>124316</v>
      </c>
      <c r="D1040" s="506">
        <v>6.434799395128857E-5</v>
      </c>
      <c r="E1040" s="507">
        <v>0.99993565200604873</v>
      </c>
      <c r="F1040" s="127"/>
      <c r="G1040" s="127"/>
    </row>
    <row r="1041" spans="1:7">
      <c r="A1041" s="508" t="s">
        <v>12</v>
      </c>
      <c r="B1041" s="504">
        <v>4</v>
      </c>
      <c r="C1041" s="504">
        <v>359502</v>
      </c>
      <c r="D1041" s="506">
        <v>1.1126378975594287E-5</v>
      </c>
      <c r="E1041" s="507">
        <v>0.9999888736210244</v>
      </c>
      <c r="F1041" s="127" t="s">
        <v>846</v>
      </c>
      <c r="G1041" s="127"/>
    </row>
    <row r="1042" spans="1:7">
      <c r="A1042" s="508" t="s">
        <v>13</v>
      </c>
      <c r="B1042" s="504">
        <v>0</v>
      </c>
      <c r="C1042" s="504">
        <v>380964</v>
      </c>
      <c r="D1042" s="506">
        <v>0</v>
      </c>
      <c r="E1042" s="507">
        <v>1</v>
      </c>
      <c r="F1042" s="127"/>
      <c r="G1042" s="127"/>
    </row>
    <row r="1043" spans="1:7">
      <c r="A1043" s="508" t="s">
        <v>430</v>
      </c>
      <c r="B1043" s="504">
        <v>269</v>
      </c>
      <c r="C1043" s="504">
        <v>359237</v>
      </c>
      <c r="D1043" s="506">
        <v>7.4824898610871581E-4</v>
      </c>
      <c r="E1043" s="507">
        <v>0.9992517510138913</v>
      </c>
      <c r="F1043" s="127" t="s">
        <v>846</v>
      </c>
      <c r="G1043" s="127"/>
    </row>
    <row r="1044" spans="1:7">
      <c r="A1044" s="508" t="s">
        <v>15</v>
      </c>
      <c r="B1044" s="504">
        <v>168</v>
      </c>
      <c r="C1044" s="504">
        <v>380796</v>
      </c>
      <c r="D1044" s="506">
        <v>4.4098654991022774E-4</v>
      </c>
      <c r="E1044" s="507">
        <v>0.99955901345008979</v>
      </c>
      <c r="F1044" s="127"/>
      <c r="G1044" s="127"/>
    </row>
    <row r="1045" spans="1:7">
      <c r="A1045" s="508" t="s">
        <v>16</v>
      </c>
      <c r="B1045" s="504">
        <v>9400</v>
      </c>
      <c r="C1045" s="504">
        <v>371564</v>
      </c>
      <c r="D1045" s="506">
        <v>2.4674247435453218E-2</v>
      </c>
      <c r="E1045" s="507">
        <v>0.97532575256454679</v>
      </c>
      <c r="F1045" s="127"/>
      <c r="G1045" s="127"/>
    </row>
    <row r="1046" spans="1:7">
      <c r="A1046" s="508" t="s">
        <v>17</v>
      </c>
      <c r="B1046" s="504">
        <v>41759</v>
      </c>
      <c r="C1046" s="504">
        <v>339205</v>
      </c>
      <c r="D1046" s="506">
        <v>0.10961403177203095</v>
      </c>
      <c r="E1046" s="507">
        <v>0.890385968227969</v>
      </c>
      <c r="F1046" s="127"/>
      <c r="G1046" s="127"/>
    </row>
    <row r="1047" spans="1:7">
      <c r="A1047" s="508" t="s">
        <v>18</v>
      </c>
      <c r="B1047" s="504">
        <v>245</v>
      </c>
      <c r="C1047" s="504">
        <v>380719</v>
      </c>
      <c r="D1047" s="506">
        <v>6.4310538528574877E-4</v>
      </c>
      <c r="E1047" s="507">
        <v>0.99935689461471422</v>
      </c>
      <c r="F1047" s="127"/>
      <c r="G1047" s="127"/>
    </row>
    <row r="1048" spans="1:7">
      <c r="A1048" s="508" t="s">
        <v>19</v>
      </c>
      <c r="B1048" s="504">
        <v>2870</v>
      </c>
      <c r="C1048" s="504">
        <v>378094</v>
      </c>
      <c r="D1048" s="506">
        <v>7.5335202276330575E-3</v>
      </c>
      <c r="E1048" s="507">
        <v>0.99246647977236691</v>
      </c>
      <c r="F1048" s="127"/>
      <c r="G1048" s="127"/>
    </row>
    <row r="1049" spans="1:7" ht="15.75" thickBot="1">
      <c r="A1049" s="512" t="s">
        <v>529</v>
      </c>
      <c r="B1049" s="513">
        <v>10025</v>
      </c>
      <c r="C1049" s="513">
        <v>370939</v>
      </c>
      <c r="D1049" s="515">
        <v>2.6314822397916864E-2</v>
      </c>
      <c r="E1049" s="516">
        <v>0.97368517760208317</v>
      </c>
      <c r="F1049" s="127"/>
      <c r="G1049" s="127"/>
    </row>
    <row r="1050" spans="1:7" ht="15.75" thickBot="1">
      <c r="A1050" s="486" t="s">
        <v>396</v>
      </c>
      <c r="B1050" s="489"/>
      <c r="C1050" s="489"/>
      <c r="D1050" s="489"/>
      <c r="E1050" s="489"/>
      <c r="F1050" s="127"/>
      <c r="G1050" s="127"/>
    </row>
    <row r="1051" spans="1:7" ht="15.75" thickBot="1">
      <c r="A1051" s="517" t="s">
        <v>424</v>
      </c>
      <c r="B1051" s="500" t="s">
        <v>462</v>
      </c>
      <c r="C1051" s="500" t="s">
        <v>464</v>
      </c>
      <c r="D1051" s="518" t="s">
        <v>447</v>
      </c>
      <c r="E1051" s="500" t="s">
        <v>442</v>
      </c>
      <c r="F1051" s="127"/>
      <c r="G1051" s="127"/>
    </row>
    <row r="1052" spans="1:7">
      <c r="A1052" s="508" t="s">
        <v>657</v>
      </c>
      <c r="B1052" s="551">
        <v>11690</v>
      </c>
      <c r="C1052" s="551">
        <v>7097</v>
      </c>
      <c r="D1052" s="520">
        <v>0.62223878213658379</v>
      </c>
      <c r="E1052" s="520">
        <v>0.37776121786341621</v>
      </c>
      <c r="F1052" s="127"/>
      <c r="G1052" s="127"/>
    </row>
    <row r="1053" spans="1:7">
      <c r="A1053" s="508" t="s">
        <v>658</v>
      </c>
      <c r="B1053" s="551">
        <v>10066</v>
      </c>
      <c r="C1053" s="551">
        <v>9292</v>
      </c>
      <c r="D1053" s="520">
        <v>0.51999173468333504</v>
      </c>
      <c r="E1053" s="520">
        <v>0.48000826531666496</v>
      </c>
      <c r="F1053" s="127"/>
      <c r="G1053" s="127"/>
    </row>
    <row r="1054" spans="1:7" ht="29.25">
      <c r="A1054" s="508" t="s">
        <v>659</v>
      </c>
      <c r="B1054" s="551">
        <v>5113</v>
      </c>
      <c r="C1054" s="551">
        <v>13672</v>
      </c>
      <c r="D1054" s="520">
        <v>0.2721852541921746</v>
      </c>
      <c r="E1054" s="520">
        <v>0.72781474580782546</v>
      </c>
      <c r="F1054" s="127"/>
      <c r="G1054" s="127"/>
    </row>
    <row r="1055" spans="1:7" ht="30" thickBot="1">
      <c r="A1055" s="512" t="s">
        <v>660</v>
      </c>
      <c r="B1055" s="551">
        <v>2116</v>
      </c>
      <c r="C1055" s="551">
        <v>17239</v>
      </c>
      <c r="D1055" s="520">
        <v>0.10932575561870318</v>
      </c>
      <c r="E1055" s="520">
        <v>0.89067424438129683</v>
      </c>
      <c r="F1055" s="127"/>
      <c r="G1055" s="127"/>
    </row>
    <row r="1056" spans="1:7" ht="15.75" thickBot="1">
      <c r="A1056" s="517" t="s">
        <v>423</v>
      </c>
      <c r="B1056" s="524" t="s">
        <v>462</v>
      </c>
      <c r="C1056" s="524" t="s">
        <v>464</v>
      </c>
      <c r="D1056" s="518" t="s">
        <v>447</v>
      </c>
      <c r="E1056" s="500" t="s">
        <v>442</v>
      </c>
      <c r="F1056" s="127"/>
      <c r="G1056" s="127"/>
    </row>
    <row r="1057" spans="1:7">
      <c r="A1057" s="508" t="s">
        <v>661</v>
      </c>
      <c r="B1057" s="552">
        <v>1961</v>
      </c>
      <c r="C1057" s="552">
        <v>257</v>
      </c>
      <c r="D1057" s="520">
        <v>0.88412984670874661</v>
      </c>
      <c r="E1057" s="520">
        <v>0.11587015329125339</v>
      </c>
      <c r="F1057" s="127" t="s">
        <v>852</v>
      </c>
      <c r="G1057" s="127"/>
    </row>
    <row r="1058" spans="1:7">
      <c r="A1058" s="508" t="s">
        <v>662</v>
      </c>
      <c r="B1058" s="552">
        <v>1859</v>
      </c>
      <c r="C1058" s="552">
        <v>443</v>
      </c>
      <c r="D1058" s="520">
        <v>0.80755864465682015</v>
      </c>
      <c r="E1058" s="520">
        <v>0.19244135534317985</v>
      </c>
      <c r="F1058" s="127" t="s">
        <v>852</v>
      </c>
      <c r="G1058" s="127"/>
    </row>
    <row r="1059" spans="1:7" ht="29.25">
      <c r="A1059" s="508" t="s">
        <v>663</v>
      </c>
      <c r="B1059" s="552">
        <v>1557</v>
      </c>
      <c r="C1059" s="552">
        <v>661</v>
      </c>
      <c r="D1059" s="520">
        <v>0.7019837691614067</v>
      </c>
      <c r="E1059" s="520">
        <v>0.2980162308385933</v>
      </c>
      <c r="F1059" s="127" t="s">
        <v>852</v>
      </c>
      <c r="G1059" s="127"/>
    </row>
    <row r="1060" spans="1:7" ht="30" thickBot="1">
      <c r="A1060" s="512" t="s">
        <v>664</v>
      </c>
      <c r="B1060" s="552">
        <v>1384</v>
      </c>
      <c r="C1060" s="552">
        <v>908</v>
      </c>
      <c r="D1060" s="520">
        <v>0.60383944153577662</v>
      </c>
      <c r="E1060" s="520">
        <v>0.39616055846422338</v>
      </c>
      <c r="F1060" s="127" t="s">
        <v>852</v>
      </c>
      <c r="G1060" s="127"/>
    </row>
    <row r="1061" spans="1:7" ht="15.75" thickBot="1">
      <c r="A1061" s="517" t="s">
        <v>425</v>
      </c>
      <c r="B1061" s="524" t="s">
        <v>462</v>
      </c>
      <c r="C1061" s="524" t="s">
        <v>464</v>
      </c>
      <c r="D1061" s="518" t="s">
        <v>447</v>
      </c>
      <c r="E1061" s="500" t="s">
        <v>442</v>
      </c>
      <c r="F1061" s="127"/>
      <c r="G1061" s="127"/>
    </row>
    <row r="1062" spans="1:7">
      <c r="A1062" s="508" t="s">
        <v>665</v>
      </c>
      <c r="B1062" s="551">
        <v>9506</v>
      </c>
      <c r="C1062" s="551">
        <v>425</v>
      </c>
      <c r="D1062" s="520">
        <v>0.95720471251636285</v>
      </c>
      <c r="E1062" s="520">
        <v>4.2795287483637146E-2</v>
      </c>
      <c r="F1062" s="127" t="s">
        <v>846</v>
      </c>
      <c r="G1062" s="127"/>
    </row>
    <row r="1063" spans="1:7">
      <c r="A1063" s="508" t="s">
        <v>666</v>
      </c>
      <c r="B1063" s="551">
        <v>7948</v>
      </c>
      <c r="C1063" s="551">
        <v>1837</v>
      </c>
      <c r="D1063" s="520">
        <v>0.81226366888094026</v>
      </c>
      <c r="E1063" s="520">
        <v>0.18773633111905974</v>
      </c>
      <c r="F1063" s="127" t="s">
        <v>846</v>
      </c>
      <c r="G1063" s="127"/>
    </row>
    <row r="1064" spans="1:7" ht="29.25">
      <c r="A1064" s="508" t="s">
        <v>667</v>
      </c>
      <c r="B1064" s="551">
        <v>8421</v>
      </c>
      <c r="C1064" s="551">
        <v>1510</v>
      </c>
      <c r="D1064" s="520">
        <v>0.84795086094048933</v>
      </c>
      <c r="E1064" s="520">
        <v>0.15204913905951067</v>
      </c>
      <c r="F1064" s="127" t="s">
        <v>846</v>
      </c>
      <c r="G1064" s="127"/>
    </row>
    <row r="1065" spans="1:7" ht="30" thickBot="1">
      <c r="A1065" s="512" t="s">
        <v>668</v>
      </c>
      <c r="B1065" s="551">
        <v>2748</v>
      </c>
      <c r="C1065" s="551">
        <v>7037</v>
      </c>
      <c r="D1065" s="520">
        <v>0.28083801737353092</v>
      </c>
      <c r="E1065" s="520">
        <v>0.71916198262646902</v>
      </c>
      <c r="F1065" s="127" t="s">
        <v>846</v>
      </c>
      <c r="G1065" s="127"/>
    </row>
    <row r="1066" spans="1:7">
      <c r="A1066" s="486"/>
      <c r="B1066" s="526"/>
      <c r="C1066" s="489"/>
      <c r="D1066" s="489"/>
      <c r="E1066" s="489"/>
      <c r="F1066" s="127"/>
      <c r="G1066" s="127"/>
    </row>
    <row r="1067" spans="1:7" ht="15.75" thickBot="1">
      <c r="A1067" s="497" t="s">
        <v>395</v>
      </c>
      <c r="B1067" s="498"/>
      <c r="C1067" s="489"/>
      <c r="D1067" s="489"/>
      <c r="E1067" s="489"/>
      <c r="F1067" s="127"/>
      <c r="G1067" s="127"/>
    </row>
    <row r="1068" spans="1:7" ht="15.75" thickBot="1">
      <c r="A1068" s="527" t="s">
        <v>394</v>
      </c>
      <c r="B1068" s="500" t="s">
        <v>462</v>
      </c>
      <c r="C1068" s="500" t="s">
        <v>464</v>
      </c>
      <c r="D1068" s="500" t="s">
        <v>541</v>
      </c>
      <c r="E1068" s="500" t="s">
        <v>447</v>
      </c>
      <c r="F1068" s="304" t="s">
        <v>442</v>
      </c>
      <c r="G1068" s="304" t="s">
        <v>540</v>
      </c>
    </row>
    <row r="1069" spans="1:7">
      <c r="A1069" s="503" t="s">
        <v>263</v>
      </c>
      <c r="B1069" s="551">
        <f>B54+B257+B460+B663+B866</f>
        <v>39535</v>
      </c>
      <c r="C1069" s="551">
        <f t="shared" ref="C1069" si="0">C54+C257+C460+C663+C866</f>
        <v>317362</v>
      </c>
      <c r="D1069" s="551">
        <v>24067</v>
      </c>
      <c r="E1069" s="520">
        <f>B1069/(B1069+C1069+D1069)</f>
        <v>0.10377620982560032</v>
      </c>
      <c r="F1069" s="298">
        <f>C1069/(B1069+C1069+D1069)</f>
        <v>0.83304984197981957</v>
      </c>
      <c r="G1069" s="298">
        <f>D1069/(B1069+C1069+D1069)</f>
        <v>6.3173948194580068E-2</v>
      </c>
    </row>
    <row r="1070" spans="1:7">
      <c r="A1070" s="508" t="s">
        <v>530</v>
      </c>
      <c r="B1070" s="551">
        <f t="shared" ref="B1070:C1070" si="1">B55+B258+B461+B664+B867</f>
        <v>7797</v>
      </c>
      <c r="C1070" s="551">
        <f t="shared" si="1"/>
        <v>144842</v>
      </c>
      <c r="D1070" s="551">
        <v>2697</v>
      </c>
      <c r="E1070" s="520">
        <f>B1070/(B1070+C1070+D1070)</f>
        <v>5.0194417263222948E-2</v>
      </c>
      <c r="F1070" s="298">
        <f>C1070/(B1070+C1070+D1070)</f>
        <v>0.93244321985888656</v>
      </c>
      <c r="G1070" s="298">
        <f>D1070/(B1070+C1070+D1070)</f>
        <v>1.736236287789051E-2</v>
      </c>
    </row>
    <row r="1071" spans="1:7" ht="15.75" thickBot="1">
      <c r="A1071" s="497"/>
      <c r="B1071" s="528"/>
      <c r="C1071" s="529"/>
      <c r="D1071" s="529"/>
      <c r="E1071" s="530"/>
      <c r="F1071" s="229"/>
      <c r="G1071" s="229"/>
    </row>
    <row r="1072" spans="1:7" ht="15.75" thickBot="1">
      <c r="A1072" s="527" t="s">
        <v>490</v>
      </c>
      <c r="B1072" s="553" t="s">
        <v>491</v>
      </c>
      <c r="C1072" s="553" t="s">
        <v>487</v>
      </c>
      <c r="D1072" s="553" t="s">
        <v>492</v>
      </c>
      <c r="E1072" s="489"/>
      <c r="F1072" s="127"/>
      <c r="G1072" s="127"/>
    </row>
    <row r="1073" spans="1:7" ht="15.75" thickBot="1">
      <c r="A1073" s="216" t="s">
        <v>398</v>
      </c>
      <c r="B1073" s="434">
        <v>178004</v>
      </c>
      <c r="C1073" s="434">
        <v>380964</v>
      </c>
      <c r="D1073" s="435">
        <v>0.46724624898940581</v>
      </c>
      <c r="E1073" s="489"/>
      <c r="F1073" s="127"/>
      <c r="G1073" s="127"/>
    </row>
    <row r="1074" spans="1:7">
      <c r="A1074" s="218" t="s">
        <v>400</v>
      </c>
      <c r="B1074" s="434">
        <v>2103</v>
      </c>
      <c r="C1074" s="434">
        <v>4336</v>
      </c>
      <c r="D1074" s="435">
        <v>0.48500922509225092</v>
      </c>
      <c r="E1074" s="489"/>
      <c r="F1074" s="127"/>
      <c r="G1074" s="127"/>
    </row>
    <row r="1075" spans="1:7">
      <c r="A1075" s="207" t="s">
        <v>401</v>
      </c>
      <c r="B1075" s="434">
        <v>57362</v>
      </c>
      <c r="C1075" s="434">
        <v>90238</v>
      </c>
      <c r="D1075" s="435">
        <v>0.63567454952459057</v>
      </c>
      <c r="E1075" s="489"/>
      <c r="F1075" s="127"/>
      <c r="G1075" s="127"/>
    </row>
    <row r="1076" spans="1:7">
      <c r="A1076" s="207" t="s">
        <v>402</v>
      </c>
      <c r="B1076" s="434">
        <v>94715</v>
      </c>
      <c r="C1076" s="434">
        <v>203814</v>
      </c>
      <c r="D1076" s="435">
        <v>0.46471292452922763</v>
      </c>
      <c r="E1076" s="489"/>
      <c r="F1076" s="127"/>
      <c r="G1076" s="127"/>
    </row>
    <row r="1077" spans="1:7">
      <c r="A1077" s="207" t="s">
        <v>403</v>
      </c>
      <c r="B1077" s="434">
        <v>23824</v>
      </c>
      <c r="C1077" s="434">
        <v>82576</v>
      </c>
      <c r="D1077" s="435">
        <v>0.28850997868630113</v>
      </c>
      <c r="E1077" s="489"/>
      <c r="F1077" s="127"/>
      <c r="G1077" s="127"/>
    </row>
    <row r="1078" spans="1:7">
      <c r="A1078" s="208" t="s">
        <v>6</v>
      </c>
      <c r="B1078" s="434">
        <v>2006</v>
      </c>
      <c r="C1078" s="434">
        <v>33437</v>
      </c>
      <c r="D1078" s="435">
        <v>5.9993420462362057E-2</v>
      </c>
      <c r="E1078" s="489"/>
      <c r="F1078" s="127"/>
      <c r="G1078" s="127"/>
    </row>
    <row r="1079" spans="1:7">
      <c r="A1079" s="207" t="s">
        <v>404</v>
      </c>
      <c r="B1079" s="434">
        <v>6637</v>
      </c>
      <c r="C1079" s="434">
        <v>12752</v>
      </c>
      <c r="D1079" s="435">
        <v>0.5204673776662484</v>
      </c>
      <c r="E1079" s="489"/>
      <c r="F1079" s="127"/>
      <c r="G1079" s="127"/>
    </row>
    <row r="1080" spans="1:7">
      <c r="A1080" s="207" t="s">
        <v>591</v>
      </c>
      <c r="B1080" s="434">
        <v>31203</v>
      </c>
      <c r="C1080" s="434">
        <v>47669</v>
      </c>
      <c r="D1080" s="435">
        <v>0.65457634940946952</v>
      </c>
      <c r="E1080" s="489"/>
      <c r="F1080" s="127"/>
      <c r="G1080" s="127"/>
    </row>
    <row r="1081" spans="1:7">
      <c r="A1081" s="207" t="s">
        <v>406</v>
      </c>
      <c r="B1081" s="434">
        <v>5582</v>
      </c>
      <c r="C1081" s="434">
        <v>16947</v>
      </c>
      <c r="D1081" s="435">
        <v>0.32937983123856729</v>
      </c>
      <c r="E1081" s="489"/>
      <c r="F1081" s="127"/>
      <c r="G1081" s="127"/>
    </row>
    <row r="1082" spans="1:7">
      <c r="A1082" s="207" t="s">
        <v>407</v>
      </c>
      <c r="B1082" s="434">
        <v>5514</v>
      </c>
      <c r="C1082" s="434">
        <v>18816</v>
      </c>
      <c r="D1082" s="435">
        <v>0.29304846938775508</v>
      </c>
      <c r="E1082" s="489"/>
      <c r="F1082" s="127"/>
      <c r="G1082" s="127"/>
    </row>
    <row r="1083" spans="1:7">
      <c r="A1083" s="207" t="s">
        <v>639</v>
      </c>
      <c r="B1083" s="434">
        <v>10798</v>
      </c>
      <c r="C1083" s="434">
        <v>48723</v>
      </c>
      <c r="D1083" s="435">
        <v>0.22162017938140099</v>
      </c>
      <c r="E1083" s="489"/>
      <c r="F1083" s="127"/>
      <c r="G1083" s="127"/>
    </row>
    <row r="1084" spans="1:7">
      <c r="A1084" s="207" t="s">
        <v>218</v>
      </c>
      <c r="B1084" s="434">
        <v>15759</v>
      </c>
      <c r="C1084" s="434">
        <v>17071</v>
      </c>
      <c r="D1084" s="435">
        <v>0.92314451408821974</v>
      </c>
      <c r="E1084" s="489"/>
      <c r="F1084" s="127"/>
      <c r="G1084" s="127"/>
    </row>
    <row r="1085" spans="1:7">
      <c r="A1085" s="207" t="s">
        <v>29</v>
      </c>
      <c r="B1085" s="434">
        <v>44369</v>
      </c>
      <c r="C1085" s="434">
        <v>58476</v>
      </c>
      <c r="D1085" s="435">
        <v>0.75875572884602227</v>
      </c>
      <c r="E1085" s="489"/>
      <c r="F1085" s="127"/>
      <c r="G1085" s="127"/>
    </row>
    <row r="1086" spans="1:7">
      <c r="A1086" s="207" t="s">
        <v>40</v>
      </c>
      <c r="B1086" s="434">
        <v>1972</v>
      </c>
      <c r="C1086" s="434">
        <v>3366</v>
      </c>
      <c r="D1086" s="435">
        <v>0.58585858585858586</v>
      </c>
      <c r="E1086" s="489"/>
      <c r="F1086" s="127"/>
      <c r="G1086" s="127"/>
    </row>
    <row r="1087" spans="1:7">
      <c r="A1087" s="207" t="s">
        <v>544</v>
      </c>
      <c r="B1087" s="434">
        <v>13707</v>
      </c>
      <c r="C1087" s="434">
        <v>18946</v>
      </c>
      <c r="D1087" s="435">
        <v>0.72347725113480421</v>
      </c>
      <c r="E1087" s="489"/>
      <c r="F1087" s="127"/>
      <c r="G1087" s="127"/>
    </row>
    <row r="1088" spans="1:7">
      <c r="A1088" s="207" t="s">
        <v>32</v>
      </c>
      <c r="B1088" s="434">
        <v>10782</v>
      </c>
      <c r="C1088" s="434">
        <v>50239</v>
      </c>
      <c r="D1088" s="435">
        <v>0.21461414438981669</v>
      </c>
      <c r="E1088" s="489"/>
      <c r="F1088" s="127"/>
      <c r="G1088" s="127"/>
    </row>
    <row r="1089" spans="1:7">
      <c r="A1089" s="207" t="s">
        <v>409</v>
      </c>
      <c r="B1089" s="434">
        <v>7569</v>
      </c>
      <c r="C1089" s="434">
        <v>12759</v>
      </c>
      <c r="D1089" s="435">
        <v>0.59322830942863858</v>
      </c>
      <c r="E1089" s="489"/>
      <c r="F1089" s="127"/>
      <c r="G1089" s="127"/>
    </row>
    <row r="1090" spans="1:7">
      <c r="A1090" s="207" t="s">
        <v>220</v>
      </c>
      <c r="B1090" s="434">
        <v>8638</v>
      </c>
      <c r="C1090" s="434">
        <v>10582</v>
      </c>
      <c r="D1090" s="435">
        <v>0.81629181629181624</v>
      </c>
      <c r="E1090" s="489"/>
      <c r="F1090" s="127"/>
      <c r="G1090" s="127"/>
    </row>
    <row r="1091" spans="1:7">
      <c r="A1091" s="207" t="s">
        <v>551</v>
      </c>
      <c r="B1091" s="434">
        <v>2830</v>
      </c>
      <c r="C1091" s="434">
        <v>5858</v>
      </c>
      <c r="D1091" s="435">
        <v>0.48310003414134517</v>
      </c>
      <c r="E1091" s="489"/>
      <c r="F1091" s="127"/>
      <c r="G1091" s="127"/>
    </row>
    <row r="1092" spans="1:7">
      <c r="A1092" s="207" t="s">
        <v>593</v>
      </c>
      <c r="B1092" s="434">
        <v>3275</v>
      </c>
      <c r="C1092" s="434">
        <v>4138</v>
      </c>
      <c r="D1092" s="435">
        <v>0.791445142580957</v>
      </c>
      <c r="E1092" s="489"/>
      <c r="F1092" s="127"/>
      <c r="G1092" s="127"/>
    </row>
    <row r="1093" spans="1:7">
      <c r="A1093" s="207" t="s">
        <v>459</v>
      </c>
      <c r="B1093" s="434">
        <v>1199</v>
      </c>
      <c r="C1093" s="434">
        <v>9132</v>
      </c>
      <c r="D1093" s="435">
        <v>0.13129653964082347</v>
      </c>
      <c r="E1093" s="489"/>
      <c r="F1093" s="127"/>
      <c r="G1093" s="127"/>
    </row>
    <row r="1094" spans="1:7">
      <c r="A1094" s="207" t="s">
        <v>460</v>
      </c>
      <c r="B1094" s="434">
        <v>6164</v>
      </c>
      <c r="C1094" s="434">
        <v>12053</v>
      </c>
      <c r="D1094" s="435">
        <v>0.51140794822865676</v>
      </c>
      <c r="E1094" s="489"/>
      <c r="F1094" s="127"/>
      <c r="G1094" s="127"/>
    </row>
    <row r="1095" spans="1:7">
      <c r="A1095" s="4" t="s">
        <v>414</v>
      </c>
      <c r="B1095" s="434">
        <v>7094</v>
      </c>
      <c r="C1095" s="434">
        <v>8342</v>
      </c>
      <c r="D1095" s="435">
        <v>0.85039558858786857</v>
      </c>
      <c r="E1095" s="489"/>
      <c r="F1095" s="127"/>
      <c r="G1095" s="127"/>
    </row>
    <row r="1096" spans="1:7">
      <c r="A1096" s="4" t="s">
        <v>415</v>
      </c>
      <c r="B1096" s="434">
        <v>27653</v>
      </c>
      <c r="C1096" s="434">
        <v>33608</v>
      </c>
      <c r="D1096" s="435">
        <v>0.82281004522732681</v>
      </c>
      <c r="E1096" s="489"/>
      <c r="F1096" s="127"/>
      <c r="G1096" s="127"/>
    </row>
    <row r="1097" spans="1:7">
      <c r="A1097" s="207" t="s">
        <v>545</v>
      </c>
      <c r="B1097" s="434">
        <v>31578</v>
      </c>
      <c r="C1097" s="434">
        <v>53714</v>
      </c>
      <c r="D1097" s="435">
        <v>0.58789142495438806</v>
      </c>
      <c r="E1097" s="489"/>
      <c r="F1097" s="127"/>
      <c r="G1097" s="127"/>
    </row>
    <row r="1098" spans="1:7" ht="15.75" thickBot="1">
      <c r="A1098" s="217" t="s">
        <v>427</v>
      </c>
      <c r="B1098" s="434">
        <f>B83+B286+B489+B692+B895</f>
        <v>79143</v>
      </c>
      <c r="C1098" s="434">
        <f>C83+C286+C489+C692+C895</f>
        <v>155949</v>
      </c>
      <c r="D1098" s="435">
        <f>B1098/C1098</f>
        <v>0.50749283419579483</v>
      </c>
      <c r="E1098" s="489"/>
      <c r="F1098" s="127"/>
      <c r="G1098" s="127"/>
    </row>
    <row r="1099" spans="1:7" ht="15.75" thickBot="1">
      <c r="A1099" s="486"/>
      <c r="B1099" s="526"/>
      <c r="C1099" s="489"/>
      <c r="D1099" s="489"/>
      <c r="E1099" s="489"/>
      <c r="F1099" s="127"/>
      <c r="G1099" s="127"/>
    </row>
    <row r="1100" spans="1:7" ht="15.75" thickBot="1">
      <c r="A1100" s="531" t="s">
        <v>547</v>
      </c>
      <c r="B1100" s="518" t="s">
        <v>548</v>
      </c>
      <c r="C1100" s="500" t="s">
        <v>487</v>
      </c>
      <c r="D1100" s="502" t="s">
        <v>549</v>
      </c>
      <c r="E1100" s="489"/>
      <c r="F1100" s="127"/>
      <c r="G1100" s="127"/>
    </row>
    <row r="1101" spans="1:7" ht="15.75" thickBot="1">
      <c r="A1101" s="211" t="s">
        <v>398</v>
      </c>
      <c r="B1101" s="434">
        <v>74459</v>
      </c>
      <c r="C1101" s="434">
        <v>380964</v>
      </c>
      <c r="D1101" s="435">
        <v>0.19544891380812884</v>
      </c>
      <c r="E1101" s="489"/>
      <c r="F1101" s="127"/>
      <c r="G1101" s="127"/>
    </row>
    <row r="1102" spans="1:7">
      <c r="A1102" s="215" t="s">
        <v>400</v>
      </c>
      <c r="B1102" s="434">
        <v>559</v>
      </c>
      <c r="C1102" s="434">
        <v>4336</v>
      </c>
      <c r="D1102" s="435">
        <v>0.12892066420664205</v>
      </c>
      <c r="E1102" s="489"/>
      <c r="F1102" s="127"/>
      <c r="G1102" s="127"/>
    </row>
    <row r="1103" spans="1:7">
      <c r="A1103" s="212" t="s">
        <v>401</v>
      </c>
      <c r="B1103" s="434">
        <v>20074</v>
      </c>
      <c r="C1103" s="434">
        <v>90238</v>
      </c>
      <c r="D1103" s="435">
        <v>0.22245617145770075</v>
      </c>
      <c r="E1103" s="489"/>
      <c r="F1103" s="127"/>
      <c r="G1103" s="127"/>
    </row>
    <row r="1104" spans="1:7">
      <c r="A1104" s="212" t="s">
        <v>402</v>
      </c>
      <c r="B1104" s="434">
        <v>44401</v>
      </c>
      <c r="C1104" s="434">
        <v>203814</v>
      </c>
      <c r="D1104" s="435">
        <v>0.21785058926275919</v>
      </c>
      <c r="E1104" s="489"/>
      <c r="F1104" s="127"/>
      <c r="G1104" s="127"/>
    </row>
    <row r="1105" spans="1:7">
      <c r="A1105" s="212" t="s">
        <v>403</v>
      </c>
      <c r="B1105" s="434">
        <v>9425</v>
      </c>
      <c r="C1105" s="434">
        <v>82576</v>
      </c>
      <c r="D1105" s="435">
        <v>0.11413727959697734</v>
      </c>
      <c r="E1105" s="489"/>
      <c r="F1105" s="127"/>
      <c r="G1105" s="127"/>
    </row>
    <row r="1106" spans="1:7">
      <c r="A1106" s="213" t="s">
        <v>6</v>
      </c>
      <c r="B1106" s="434">
        <v>2909</v>
      </c>
      <c r="C1106" s="434">
        <v>33437</v>
      </c>
      <c r="D1106" s="435">
        <v>8.6999431767203997E-2</v>
      </c>
      <c r="E1106" s="489"/>
      <c r="F1106" s="127"/>
      <c r="G1106" s="127"/>
    </row>
    <row r="1107" spans="1:7">
      <c r="A1107" s="212" t="s">
        <v>404</v>
      </c>
      <c r="B1107" s="434">
        <v>6988</v>
      </c>
      <c r="C1107" s="434">
        <v>12752</v>
      </c>
      <c r="D1107" s="435">
        <v>0.54799247176913424</v>
      </c>
      <c r="E1107" s="489"/>
      <c r="F1107" s="127"/>
      <c r="G1107" s="127"/>
    </row>
    <row r="1108" spans="1:7">
      <c r="A1108" s="212" t="s">
        <v>591</v>
      </c>
      <c r="B1108" s="434">
        <v>5897</v>
      </c>
      <c r="C1108" s="434">
        <v>47669</v>
      </c>
      <c r="D1108" s="435">
        <v>0.12370723111456082</v>
      </c>
      <c r="E1108" s="489"/>
      <c r="F1108" s="127"/>
      <c r="G1108" s="127"/>
    </row>
    <row r="1109" spans="1:7">
      <c r="A1109" s="212" t="s">
        <v>406</v>
      </c>
      <c r="B1109" s="434">
        <v>3001</v>
      </c>
      <c r="C1109" s="434">
        <v>16947</v>
      </c>
      <c r="D1109" s="435">
        <v>0.17708148934914733</v>
      </c>
      <c r="E1109" s="489"/>
      <c r="F1109" s="127"/>
      <c r="G1109" s="127"/>
    </row>
    <row r="1110" spans="1:7">
      <c r="A1110" s="212" t="s">
        <v>407</v>
      </c>
      <c r="B1110" s="434">
        <v>439</v>
      </c>
      <c r="C1110" s="434">
        <v>18816</v>
      </c>
      <c r="D1110" s="435">
        <v>2.3331207482993197E-2</v>
      </c>
      <c r="E1110" s="489"/>
      <c r="F1110" s="127"/>
      <c r="G1110" s="127"/>
    </row>
    <row r="1111" spans="1:7">
      <c r="A1111" s="212" t="s">
        <v>639</v>
      </c>
      <c r="B1111" s="434">
        <v>13061</v>
      </c>
      <c r="C1111" s="434">
        <v>48723</v>
      </c>
      <c r="D1111" s="435">
        <v>0.26806641627157607</v>
      </c>
      <c r="E1111" s="489"/>
      <c r="F1111" s="127"/>
      <c r="G1111" s="127"/>
    </row>
    <row r="1112" spans="1:7">
      <c r="A1112" s="212" t="s">
        <v>218</v>
      </c>
      <c r="B1112" s="434">
        <v>159</v>
      </c>
      <c r="C1112" s="434">
        <v>17071</v>
      </c>
      <c r="D1112" s="435">
        <v>9.3140413566867794E-3</v>
      </c>
      <c r="E1112" s="489"/>
      <c r="F1112" s="127"/>
      <c r="G1112" s="127"/>
    </row>
    <row r="1113" spans="1:7">
      <c r="A1113" s="212" t="s">
        <v>29</v>
      </c>
      <c r="B1113" s="434">
        <v>20501</v>
      </c>
      <c r="C1113" s="434">
        <v>58476</v>
      </c>
      <c r="D1113" s="435">
        <v>0.35058827553184213</v>
      </c>
      <c r="E1113" s="489"/>
      <c r="F1113" s="127"/>
      <c r="G1113" s="127"/>
    </row>
    <row r="1114" spans="1:7">
      <c r="A1114" s="207" t="s">
        <v>40</v>
      </c>
      <c r="B1114" s="434">
        <v>1334</v>
      </c>
      <c r="C1114" s="434">
        <v>3366</v>
      </c>
      <c r="D1114" s="435">
        <v>0.39631610219845514</v>
      </c>
      <c r="E1114" s="489"/>
      <c r="F1114" s="127"/>
      <c r="G1114" s="127"/>
    </row>
    <row r="1115" spans="1:7">
      <c r="A1115" s="207" t="s">
        <v>544</v>
      </c>
      <c r="B1115" s="434">
        <v>2709</v>
      </c>
      <c r="C1115" s="434">
        <v>18946</v>
      </c>
      <c r="D1115" s="435">
        <v>0.14298532671804073</v>
      </c>
      <c r="E1115" s="489"/>
      <c r="F1115" s="127"/>
      <c r="G1115" s="127"/>
    </row>
    <row r="1116" spans="1:7">
      <c r="A1116" s="212" t="s">
        <v>32</v>
      </c>
      <c r="B1116" s="434">
        <v>8571</v>
      </c>
      <c r="C1116" s="434">
        <v>50239</v>
      </c>
      <c r="D1116" s="435">
        <v>0.17060451044009634</v>
      </c>
      <c r="E1116" s="489"/>
      <c r="F1116" s="127"/>
      <c r="G1116" s="127"/>
    </row>
    <row r="1117" spans="1:7">
      <c r="A1117" s="212" t="s">
        <v>409</v>
      </c>
      <c r="B1117" s="434">
        <v>658</v>
      </c>
      <c r="C1117" s="434">
        <v>12759</v>
      </c>
      <c r="D1117" s="435">
        <v>5.1571439768006898E-2</v>
      </c>
      <c r="E1117" s="489"/>
      <c r="F1117" s="127"/>
      <c r="G1117" s="127"/>
    </row>
    <row r="1118" spans="1:7">
      <c r="A1118" s="212" t="s">
        <v>220</v>
      </c>
      <c r="B1118" s="434">
        <v>1625</v>
      </c>
      <c r="C1118" s="434">
        <v>10582</v>
      </c>
      <c r="D1118" s="435">
        <v>0.15356265356265356</v>
      </c>
      <c r="E1118" s="489"/>
      <c r="F1118" s="127"/>
      <c r="G1118" s="127"/>
    </row>
    <row r="1119" spans="1:7">
      <c r="A1119" s="212" t="s">
        <v>551</v>
      </c>
      <c r="B1119" s="434">
        <v>2528</v>
      </c>
      <c r="C1119" s="434">
        <v>5858</v>
      </c>
      <c r="D1119" s="435">
        <v>0.43154660293615571</v>
      </c>
      <c r="E1119" s="489"/>
      <c r="F1119" s="127"/>
      <c r="G1119" s="127"/>
    </row>
    <row r="1120" spans="1:7">
      <c r="A1120" s="212" t="s">
        <v>593</v>
      </c>
      <c r="B1120" s="434">
        <v>1231</v>
      </c>
      <c r="C1120" s="434">
        <v>4138</v>
      </c>
      <c r="D1120" s="435">
        <v>0.29748670855485743</v>
      </c>
      <c r="E1120" s="489"/>
      <c r="F1120" s="127"/>
      <c r="G1120" s="127"/>
    </row>
    <row r="1121" spans="1:7">
      <c r="A1121" s="212" t="s">
        <v>459</v>
      </c>
      <c r="B1121" s="434">
        <v>1020</v>
      </c>
      <c r="C1121" s="434">
        <v>9132</v>
      </c>
      <c r="D1121" s="435">
        <v>0.11169513797634691</v>
      </c>
      <c r="E1121" s="489"/>
      <c r="F1121" s="127"/>
      <c r="G1121" s="127"/>
    </row>
    <row r="1122" spans="1:7">
      <c r="A1122" s="212" t="s">
        <v>460</v>
      </c>
      <c r="B1122" s="434">
        <v>1828</v>
      </c>
      <c r="C1122" s="434">
        <v>12053</v>
      </c>
      <c r="D1122" s="435">
        <v>0.15166348626897869</v>
      </c>
      <c r="E1122" s="489"/>
      <c r="F1122" s="127"/>
      <c r="G1122" s="127"/>
    </row>
    <row r="1123" spans="1:7">
      <c r="A1123" s="4" t="s">
        <v>414</v>
      </c>
      <c r="B1123" s="434">
        <v>2462</v>
      </c>
      <c r="C1123" s="434">
        <v>8342</v>
      </c>
      <c r="D1123" s="435">
        <v>0.29513306161591946</v>
      </c>
      <c r="E1123" s="489"/>
      <c r="F1123" s="127"/>
      <c r="G1123" s="127"/>
    </row>
    <row r="1124" spans="1:7">
      <c r="A1124" s="4" t="s">
        <v>415</v>
      </c>
      <c r="B1124" s="434">
        <v>7</v>
      </c>
      <c r="C1124" s="434">
        <v>33608</v>
      </c>
      <c r="D1124" s="435">
        <v>2.0828374196619852E-4</v>
      </c>
      <c r="E1124" s="489"/>
      <c r="F1124" s="127"/>
      <c r="G1124" s="127"/>
    </row>
    <row r="1125" spans="1:7">
      <c r="A1125" s="212" t="s">
        <v>545</v>
      </c>
      <c r="B1125" s="434">
        <v>554</v>
      </c>
      <c r="C1125" s="434">
        <v>53714</v>
      </c>
      <c r="D1125" s="435">
        <v>1.0313884648322598E-2</v>
      </c>
      <c r="E1125" s="489"/>
      <c r="F1125" s="127"/>
      <c r="G1125" s="127"/>
    </row>
    <row r="1126" spans="1:7" ht="15.75" thickBot="1">
      <c r="A1126" s="214" t="s">
        <v>427</v>
      </c>
      <c r="B1126" s="434">
        <f>B111+B314+B517+B720+B923</f>
        <v>1635</v>
      </c>
      <c r="C1126" s="434">
        <f>C111+C314+C517+C720+C923</f>
        <v>155949</v>
      </c>
      <c r="D1126" s="435">
        <f>B1126/C1126</f>
        <v>1.0484196756631975E-2</v>
      </c>
      <c r="E1126" s="489"/>
      <c r="F1126" s="127"/>
      <c r="G1126" s="127"/>
    </row>
    <row r="1127" spans="1:7" ht="15.75" thickBot="1">
      <c r="A1127" s="486"/>
      <c r="B1127" s="526"/>
      <c r="C1127" s="489"/>
      <c r="D1127" s="489"/>
      <c r="E1127" s="489"/>
      <c r="F1127" s="127"/>
      <c r="G1127" s="127"/>
    </row>
    <row r="1128" spans="1:7" ht="15.75" thickBot="1">
      <c r="A1128" s="531" t="s">
        <v>489</v>
      </c>
      <c r="B1128" s="518" t="s">
        <v>494</v>
      </c>
      <c r="C1128" s="500" t="s">
        <v>487</v>
      </c>
      <c r="D1128" s="502" t="s">
        <v>493</v>
      </c>
      <c r="E1128" s="489"/>
      <c r="F1128" s="127"/>
      <c r="G1128" s="127"/>
    </row>
    <row r="1129" spans="1:7" ht="15.75" thickBot="1">
      <c r="A1129" s="211" t="s">
        <v>398</v>
      </c>
      <c r="B1129" s="434">
        <v>56173</v>
      </c>
      <c r="C1129" s="434">
        <v>330683</v>
      </c>
      <c r="D1129" s="435">
        <v>0.16986963345560552</v>
      </c>
      <c r="E1129" s="489" t="s">
        <v>847</v>
      </c>
      <c r="F1129" s="127"/>
      <c r="G1129" s="127"/>
    </row>
    <row r="1130" spans="1:7">
      <c r="A1130" s="215" t="s">
        <v>400</v>
      </c>
      <c r="B1130" s="434">
        <v>382</v>
      </c>
      <c r="C1130" s="434">
        <v>3821</v>
      </c>
      <c r="D1130" s="435">
        <v>9.9973828840617646E-2</v>
      </c>
      <c r="E1130" s="489" t="s">
        <v>847</v>
      </c>
      <c r="F1130" s="127"/>
      <c r="G1130" s="127"/>
    </row>
    <row r="1131" spans="1:7">
      <c r="A1131" s="212" t="s">
        <v>401</v>
      </c>
      <c r="B1131" s="434">
        <v>13812</v>
      </c>
      <c r="C1131" s="434">
        <v>78889</v>
      </c>
      <c r="D1131" s="435">
        <v>0.1750814435472626</v>
      </c>
      <c r="E1131" s="489" t="s">
        <v>847</v>
      </c>
      <c r="F1131" s="127"/>
      <c r="G1131" s="127"/>
    </row>
    <row r="1132" spans="1:7">
      <c r="A1132" s="212" t="s">
        <v>402</v>
      </c>
      <c r="B1132" s="434">
        <v>33992</v>
      </c>
      <c r="C1132" s="434">
        <v>176190</v>
      </c>
      <c r="D1132" s="435">
        <v>0.19292808899483513</v>
      </c>
      <c r="E1132" s="489" t="s">
        <v>847</v>
      </c>
      <c r="F1132" s="127"/>
      <c r="G1132" s="127"/>
    </row>
    <row r="1133" spans="1:7">
      <c r="A1133" s="212" t="s">
        <v>403</v>
      </c>
      <c r="B1133" s="434">
        <v>7987</v>
      </c>
      <c r="C1133" s="434">
        <v>71783</v>
      </c>
      <c r="D1133" s="435">
        <v>0.11126589861109176</v>
      </c>
      <c r="E1133" s="489" t="s">
        <v>847</v>
      </c>
      <c r="F1133" s="127"/>
      <c r="G1133" s="127"/>
    </row>
    <row r="1134" spans="1:7">
      <c r="A1134" s="213" t="s">
        <v>6</v>
      </c>
      <c r="B1134" s="434">
        <v>2573</v>
      </c>
      <c r="C1134" s="434">
        <v>29362</v>
      </c>
      <c r="D1134" s="435">
        <v>8.7630270417546494E-2</v>
      </c>
      <c r="E1134" s="489" t="s">
        <v>847</v>
      </c>
      <c r="F1134" s="127"/>
      <c r="G1134" s="127"/>
    </row>
    <row r="1135" spans="1:7">
      <c r="A1135" s="212" t="s">
        <v>404</v>
      </c>
      <c r="B1135" s="434">
        <v>4343</v>
      </c>
      <c r="C1135" s="434">
        <v>10787</v>
      </c>
      <c r="D1135" s="435">
        <v>0.4026142579030314</v>
      </c>
      <c r="E1135" s="489" t="s">
        <v>847</v>
      </c>
      <c r="F1135" s="127"/>
      <c r="G1135" s="127"/>
    </row>
    <row r="1136" spans="1:7">
      <c r="A1136" s="212" t="s">
        <v>591</v>
      </c>
      <c r="B1136" s="434">
        <v>3132</v>
      </c>
      <c r="C1136" s="434">
        <v>41333</v>
      </c>
      <c r="D1136" s="435">
        <v>7.5774804635521248E-2</v>
      </c>
      <c r="E1136" s="489" t="s">
        <v>847</v>
      </c>
      <c r="F1136" s="127"/>
      <c r="G1136" s="127"/>
    </row>
    <row r="1137" spans="1:7">
      <c r="A1137" s="212" t="s">
        <v>406</v>
      </c>
      <c r="B1137" s="434">
        <v>2112</v>
      </c>
      <c r="C1137" s="434">
        <v>14526</v>
      </c>
      <c r="D1137" s="435">
        <v>0.14539446509706733</v>
      </c>
      <c r="E1137" s="489" t="s">
        <v>847</v>
      </c>
      <c r="F1137" s="127"/>
      <c r="G1137" s="127"/>
    </row>
    <row r="1138" spans="1:7">
      <c r="A1138" s="212" t="s">
        <v>407</v>
      </c>
      <c r="B1138" s="434">
        <v>313</v>
      </c>
      <c r="C1138" s="434">
        <v>16228</v>
      </c>
      <c r="D1138" s="435">
        <v>1.9287650973625833E-2</v>
      </c>
      <c r="E1138" s="489" t="s">
        <v>847</v>
      </c>
      <c r="F1138" s="127"/>
      <c r="G1138" s="127"/>
    </row>
    <row r="1139" spans="1:7">
      <c r="A1139" s="212" t="s">
        <v>639</v>
      </c>
      <c r="B1139" s="434">
        <v>10522</v>
      </c>
      <c r="C1139" s="434">
        <v>41307</v>
      </c>
      <c r="D1139" s="435">
        <v>0.25472680175272955</v>
      </c>
      <c r="E1139" s="489" t="s">
        <v>847</v>
      </c>
      <c r="F1139" s="127"/>
      <c r="G1139" s="127"/>
    </row>
    <row r="1140" spans="1:7">
      <c r="A1140" s="212" t="s">
        <v>218</v>
      </c>
      <c r="B1140" s="434">
        <v>138</v>
      </c>
      <c r="C1140" s="434">
        <v>14929</v>
      </c>
      <c r="D1140" s="435">
        <v>9.2437537678344162E-3</v>
      </c>
      <c r="E1140" s="489" t="s">
        <v>847</v>
      </c>
      <c r="F1140" s="127"/>
      <c r="G1140" s="127"/>
    </row>
    <row r="1141" spans="1:7">
      <c r="A1141" s="212" t="s">
        <v>29</v>
      </c>
      <c r="B1141" s="434">
        <v>18068</v>
      </c>
      <c r="C1141" s="434">
        <v>50887</v>
      </c>
      <c r="D1141" s="435">
        <v>0.35506121406253072</v>
      </c>
      <c r="E1141" s="489" t="s">
        <v>847</v>
      </c>
      <c r="F1141" s="127"/>
      <c r="G1141" s="127"/>
    </row>
    <row r="1142" spans="1:7">
      <c r="A1142" s="207" t="s">
        <v>40</v>
      </c>
      <c r="B1142" s="434">
        <v>539</v>
      </c>
      <c r="C1142" s="434">
        <v>2837</v>
      </c>
      <c r="D1142" s="435">
        <v>0.18998942544941841</v>
      </c>
      <c r="E1142" s="489" t="s">
        <v>847</v>
      </c>
      <c r="F1142" s="127"/>
      <c r="G1142" s="127"/>
    </row>
    <row r="1143" spans="1:7">
      <c r="A1143" s="207" t="s">
        <v>544</v>
      </c>
      <c r="B1143" s="434">
        <v>1421</v>
      </c>
      <c r="C1143" s="434">
        <v>16424</v>
      </c>
      <c r="D1143" s="435">
        <v>8.6519727228446183E-2</v>
      </c>
      <c r="E1143" s="489" t="s">
        <v>847</v>
      </c>
      <c r="F1143" s="127"/>
      <c r="G1143" s="127"/>
    </row>
    <row r="1144" spans="1:7">
      <c r="A1144" s="212" t="s">
        <v>32</v>
      </c>
      <c r="B1144" s="434">
        <v>7159</v>
      </c>
      <c r="C1144" s="434">
        <v>44620</v>
      </c>
      <c r="D1144" s="435">
        <v>0.16044374719856566</v>
      </c>
      <c r="E1144" s="489" t="s">
        <v>847</v>
      </c>
      <c r="F1144" s="127"/>
      <c r="G1144" s="127"/>
    </row>
    <row r="1145" spans="1:7">
      <c r="A1145" s="212" t="s">
        <v>409</v>
      </c>
      <c r="B1145" s="434">
        <v>551</v>
      </c>
      <c r="C1145" s="434">
        <v>11288</v>
      </c>
      <c r="D1145" s="435">
        <v>4.8812898653437277E-2</v>
      </c>
      <c r="E1145" s="489" t="s">
        <v>847</v>
      </c>
      <c r="F1145" s="127"/>
      <c r="G1145" s="127"/>
    </row>
    <row r="1146" spans="1:7">
      <c r="A1146" s="212" t="s">
        <v>220</v>
      </c>
      <c r="B1146" s="434">
        <v>1291</v>
      </c>
      <c r="C1146" s="434">
        <v>9206</v>
      </c>
      <c r="D1146" s="435">
        <v>0.14023462958939822</v>
      </c>
      <c r="E1146" s="489" t="s">
        <v>847</v>
      </c>
      <c r="F1146" s="127"/>
      <c r="G1146" s="127"/>
    </row>
    <row r="1147" spans="1:7">
      <c r="A1147" s="212" t="s">
        <v>551</v>
      </c>
      <c r="B1147" s="434">
        <v>1631</v>
      </c>
      <c r="C1147" s="434">
        <v>5168</v>
      </c>
      <c r="D1147" s="435">
        <v>0.31559597523219812</v>
      </c>
      <c r="E1147" s="489" t="s">
        <v>847</v>
      </c>
      <c r="F1147" s="127"/>
      <c r="G1147" s="127"/>
    </row>
    <row r="1148" spans="1:7">
      <c r="A1148" s="212" t="s">
        <v>593</v>
      </c>
      <c r="B1148" s="434">
        <v>282</v>
      </c>
      <c r="C1148" s="434">
        <v>3713</v>
      </c>
      <c r="D1148" s="435">
        <v>7.5949367088607597E-2</v>
      </c>
      <c r="E1148" s="489" t="s">
        <v>847</v>
      </c>
      <c r="F1148" s="127"/>
      <c r="G1148" s="127"/>
    </row>
    <row r="1149" spans="1:7">
      <c r="A1149" s="212" t="s">
        <v>459</v>
      </c>
      <c r="B1149" s="434">
        <v>811</v>
      </c>
      <c r="C1149" s="434">
        <v>7743</v>
      </c>
      <c r="D1149" s="435">
        <v>0.10473976494898618</v>
      </c>
      <c r="E1149" s="489" t="s">
        <v>847</v>
      </c>
      <c r="F1149" s="127"/>
      <c r="G1149" s="127"/>
    </row>
    <row r="1150" spans="1:7">
      <c r="A1150" s="212" t="s">
        <v>460</v>
      </c>
      <c r="B1150" s="434">
        <v>1287</v>
      </c>
      <c r="C1150" s="434">
        <v>10325</v>
      </c>
      <c r="D1150" s="435">
        <v>0.12464891041162228</v>
      </c>
      <c r="E1150" s="489" t="s">
        <v>847</v>
      </c>
      <c r="F1150" s="127"/>
      <c r="G1150" s="127"/>
    </row>
    <row r="1151" spans="1:7">
      <c r="A1151" s="4" t="s">
        <v>414</v>
      </c>
      <c r="B1151" s="434">
        <v>2223</v>
      </c>
      <c r="C1151" s="434">
        <v>7540</v>
      </c>
      <c r="D1151" s="435">
        <v>0.29482758620689653</v>
      </c>
      <c r="E1151" s="489" t="s">
        <v>847</v>
      </c>
      <c r="F1151" s="127"/>
      <c r="G1151" s="127"/>
    </row>
    <row r="1152" spans="1:7">
      <c r="A1152" s="4" t="s">
        <v>415</v>
      </c>
      <c r="B1152" s="434">
        <v>3</v>
      </c>
      <c r="C1152" s="434">
        <v>29332</v>
      </c>
      <c r="D1152" s="435">
        <v>1.0227737624437475E-4</v>
      </c>
      <c r="E1152" s="489" t="s">
        <v>847</v>
      </c>
      <c r="F1152" s="127"/>
      <c r="G1152" s="127"/>
    </row>
    <row r="1153" spans="1:7">
      <c r="A1153" s="212" t="s">
        <v>545</v>
      </c>
      <c r="B1153" s="434">
        <v>450</v>
      </c>
      <c r="C1153" s="434">
        <v>44145</v>
      </c>
      <c r="D1153" s="435">
        <v>1.0193679918450561E-2</v>
      </c>
      <c r="E1153" s="489" t="s">
        <v>847</v>
      </c>
      <c r="F1153" s="127"/>
      <c r="G1153" s="127"/>
    </row>
    <row r="1154" spans="1:7" ht="15.75" thickBot="1">
      <c r="A1154" s="214" t="s">
        <v>427</v>
      </c>
      <c r="B1154" s="434">
        <v>1456</v>
      </c>
      <c r="C1154" s="434">
        <v>139600</v>
      </c>
      <c r="D1154" s="435">
        <v>1.0429799426934097E-2</v>
      </c>
      <c r="E1154" s="489" t="s">
        <v>847</v>
      </c>
      <c r="F1154" s="127"/>
      <c r="G1154" s="127"/>
    </row>
    <row r="1155" spans="1:7" ht="15.75" thickBot="1">
      <c r="A1155" s="486"/>
      <c r="B1155" s="526"/>
      <c r="C1155" s="489"/>
      <c r="D1155" s="489"/>
      <c r="E1155" s="489"/>
      <c r="F1155" s="127"/>
      <c r="G1155" s="127"/>
    </row>
    <row r="1156" spans="1:7" ht="15.75" thickBot="1">
      <c r="A1156" s="531" t="s">
        <v>488</v>
      </c>
      <c r="B1156" s="518" t="s">
        <v>495</v>
      </c>
      <c r="C1156" s="500" t="s">
        <v>487</v>
      </c>
      <c r="D1156" s="502" t="s">
        <v>496</v>
      </c>
      <c r="E1156" s="489"/>
      <c r="F1156" s="127"/>
      <c r="G1156" s="127"/>
    </row>
    <row r="1157" spans="1:7" ht="15.75" thickBot="1">
      <c r="A1157" s="211" t="s">
        <v>398</v>
      </c>
      <c r="B1157" s="434">
        <v>98173</v>
      </c>
      <c r="C1157" s="434">
        <v>380964</v>
      </c>
      <c r="D1157" s="435">
        <v>0.25769626526390943</v>
      </c>
      <c r="E1157" s="489"/>
      <c r="F1157" s="127"/>
      <c r="G1157" s="127"/>
    </row>
    <row r="1158" spans="1:7">
      <c r="A1158" s="215" t="s">
        <v>400</v>
      </c>
      <c r="B1158" s="434">
        <v>2459</v>
      </c>
      <c r="C1158" s="434">
        <v>4336</v>
      </c>
      <c r="D1158" s="435">
        <v>0.56711254612546125</v>
      </c>
      <c r="E1158" s="489"/>
      <c r="F1158" s="127"/>
      <c r="G1158" s="127"/>
    </row>
    <row r="1159" spans="1:7">
      <c r="A1159" s="212" t="s">
        <v>401</v>
      </c>
      <c r="B1159" s="434">
        <v>35566</v>
      </c>
      <c r="C1159" s="434">
        <v>90238</v>
      </c>
      <c r="D1159" s="435">
        <v>0.39413550832243621</v>
      </c>
      <c r="E1159" s="489"/>
      <c r="F1159" s="127"/>
      <c r="G1159" s="127"/>
    </row>
    <row r="1160" spans="1:7">
      <c r="A1160" s="212" t="s">
        <v>402</v>
      </c>
      <c r="B1160" s="434">
        <v>53734</v>
      </c>
      <c r="C1160" s="434">
        <v>203814</v>
      </c>
      <c r="D1160" s="435">
        <v>0.26364234056541747</v>
      </c>
      <c r="E1160" s="489"/>
      <c r="F1160" s="127"/>
      <c r="G1160" s="127"/>
    </row>
    <row r="1161" spans="1:7">
      <c r="A1161" s="212" t="s">
        <v>403</v>
      </c>
      <c r="B1161" s="434">
        <v>6414</v>
      </c>
      <c r="C1161" s="434">
        <v>82576</v>
      </c>
      <c r="D1161" s="435">
        <v>7.7673900406897894E-2</v>
      </c>
      <c r="E1161" s="489"/>
      <c r="F1161" s="127"/>
      <c r="G1161" s="127"/>
    </row>
    <row r="1162" spans="1:7">
      <c r="A1162" s="213" t="s">
        <v>6</v>
      </c>
      <c r="B1162" s="434">
        <v>17209</v>
      </c>
      <c r="C1162" s="434">
        <v>33437</v>
      </c>
      <c r="D1162" s="435">
        <v>0.51466937823369319</v>
      </c>
      <c r="E1162" s="489"/>
      <c r="F1162" s="127"/>
      <c r="G1162" s="127"/>
    </row>
    <row r="1163" spans="1:7">
      <c r="A1163" s="212" t="s">
        <v>404</v>
      </c>
      <c r="B1163" s="434">
        <v>3686</v>
      </c>
      <c r="C1163" s="434">
        <v>12752</v>
      </c>
      <c r="D1163" s="435">
        <v>0.28905269761606023</v>
      </c>
      <c r="E1163" s="489"/>
      <c r="F1163" s="127"/>
      <c r="G1163" s="127"/>
    </row>
    <row r="1164" spans="1:7">
      <c r="A1164" s="212" t="s">
        <v>591</v>
      </c>
      <c r="B1164" s="434">
        <v>15009</v>
      </c>
      <c r="C1164" s="434">
        <v>47669</v>
      </c>
      <c r="D1164" s="435">
        <v>0.31485871320984288</v>
      </c>
      <c r="E1164" s="489"/>
      <c r="F1164" s="127"/>
      <c r="G1164" s="127"/>
    </row>
    <row r="1165" spans="1:7">
      <c r="A1165" s="212" t="s">
        <v>406</v>
      </c>
      <c r="B1165" s="434">
        <v>6582</v>
      </c>
      <c r="C1165" s="434">
        <v>16947</v>
      </c>
      <c r="D1165" s="435">
        <v>0.38838732519029917</v>
      </c>
      <c r="E1165" s="489"/>
      <c r="F1165" s="127"/>
      <c r="G1165" s="127"/>
    </row>
    <row r="1166" spans="1:7">
      <c r="A1166" s="212" t="s">
        <v>407</v>
      </c>
      <c r="B1166" s="434">
        <v>4447</v>
      </c>
      <c r="C1166" s="434">
        <v>18816</v>
      </c>
      <c r="D1166" s="435">
        <v>0.23634141156462585</v>
      </c>
      <c r="E1166" s="489"/>
      <c r="F1166" s="127"/>
      <c r="G1166" s="127"/>
    </row>
    <row r="1167" spans="1:7">
      <c r="A1167" s="212" t="s">
        <v>639</v>
      </c>
      <c r="B1167" s="434">
        <v>13680</v>
      </c>
      <c r="C1167" s="434">
        <v>48723</v>
      </c>
      <c r="D1167" s="435">
        <v>0.28077088849208792</v>
      </c>
      <c r="E1167" s="489"/>
      <c r="F1167" s="127"/>
      <c r="G1167" s="127"/>
    </row>
    <row r="1168" spans="1:7">
      <c r="A1168" s="212" t="s">
        <v>218</v>
      </c>
      <c r="B1168" s="434">
        <v>189</v>
      </c>
      <c r="C1168" s="434">
        <v>17071</v>
      </c>
      <c r="D1168" s="435">
        <v>1.1071407650401266E-2</v>
      </c>
      <c r="E1168" s="489"/>
      <c r="F1168" s="127"/>
      <c r="G1168" s="127"/>
    </row>
    <row r="1169" spans="1:7">
      <c r="A1169" s="212" t="s">
        <v>29</v>
      </c>
      <c r="B1169" s="434">
        <v>18515</v>
      </c>
      <c r="C1169" s="434">
        <v>58476</v>
      </c>
      <c r="D1169" s="435">
        <v>0.31662562418770096</v>
      </c>
      <c r="E1169" s="489"/>
      <c r="F1169" s="127"/>
      <c r="G1169" s="127"/>
    </row>
    <row r="1170" spans="1:7">
      <c r="A1170" s="207" t="s">
        <v>40</v>
      </c>
      <c r="B1170" s="434">
        <v>1168</v>
      </c>
      <c r="C1170" s="434">
        <v>3366</v>
      </c>
      <c r="D1170" s="435">
        <v>0.34699940582293526</v>
      </c>
      <c r="E1170" s="489"/>
      <c r="F1170" s="127"/>
      <c r="G1170" s="127"/>
    </row>
    <row r="1171" spans="1:7">
      <c r="A1171" s="207" t="s">
        <v>544</v>
      </c>
      <c r="B1171" s="434">
        <v>5536</v>
      </c>
      <c r="C1171" s="434">
        <v>18946</v>
      </c>
      <c r="D1171" s="435">
        <v>0.29219888103029662</v>
      </c>
      <c r="E1171" s="489"/>
      <c r="F1171" s="127"/>
      <c r="G1171" s="127"/>
    </row>
    <row r="1172" spans="1:7">
      <c r="A1172" s="212" t="s">
        <v>32</v>
      </c>
      <c r="B1172" s="434">
        <v>1606</v>
      </c>
      <c r="C1172" s="434">
        <v>50239</v>
      </c>
      <c r="D1172" s="435">
        <v>3.1967196799299352E-2</v>
      </c>
      <c r="E1172" s="489"/>
      <c r="F1172" s="127"/>
      <c r="G1172" s="127"/>
    </row>
    <row r="1173" spans="1:7">
      <c r="A1173" s="212" t="s">
        <v>409</v>
      </c>
      <c r="B1173" s="434">
        <v>1071</v>
      </c>
      <c r="C1173" s="434">
        <v>12759</v>
      </c>
      <c r="D1173" s="435">
        <v>8.3940747707500582E-2</v>
      </c>
      <c r="E1173" s="489"/>
      <c r="F1173" s="127"/>
      <c r="G1173" s="127"/>
    </row>
    <row r="1174" spans="1:7">
      <c r="A1174" s="212" t="s">
        <v>220</v>
      </c>
      <c r="B1174" s="434">
        <v>3142</v>
      </c>
      <c r="C1174" s="434">
        <v>10582</v>
      </c>
      <c r="D1174" s="435">
        <v>0.29691929691929692</v>
      </c>
      <c r="E1174" s="489"/>
      <c r="F1174" s="127"/>
      <c r="G1174" s="127"/>
    </row>
    <row r="1175" spans="1:7">
      <c r="A1175" s="212" t="s">
        <v>551</v>
      </c>
      <c r="B1175" s="434">
        <v>1585</v>
      </c>
      <c r="C1175" s="434">
        <v>5858</v>
      </c>
      <c r="D1175" s="435">
        <v>0.27057016046432231</v>
      </c>
      <c r="E1175" s="489"/>
      <c r="F1175" s="127"/>
      <c r="G1175" s="127"/>
    </row>
    <row r="1176" spans="1:7">
      <c r="A1176" s="212" t="s">
        <v>593</v>
      </c>
      <c r="B1176" s="434">
        <v>196</v>
      </c>
      <c r="C1176" s="434">
        <v>4138</v>
      </c>
      <c r="D1176" s="435">
        <v>4.7365877235379411E-2</v>
      </c>
      <c r="E1176" s="489"/>
      <c r="F1176" s="127"/>
      <c r="G1176" s="127"/>
    </row>
    <row r="1177" spans="1:7">
      <c r="A1177" s="212" t="s">
        <v>459</v>
      </c>
      <c r="B1177" s="434">
        <v>1075</v>
      </c>
      <c r="C1177" s="434">
        <v>9132</v>
      </c>
      <c r="D1177" s="435">
        <v>0.11771791502409111</v>
      </c>
      <c r="E1177" s="489"/>
      <c r="F1177" s="127"/>
      <c r="G1177" s="127"/>
    </row>
    <row r="1178" spans="1:7">
      <c r="A1178" s="212" t="s">
        <v>460</v>
      </c>
      <c r="B1178" s="434">
        <v>3477</v>
      </c>
      <c r="C1178" s="434">
        <v>12053</v>
      </c>
      <c r="D1178" s="435">
        <v>0.28847589811665147</v>
      </c>
      <c r="E1178" s="489"/>
      <c r="F1178" s="127"/>
      <c r="G1178" s="127"/>
    </row>
    <row r="1179" spans="1:7">
      <c r="A1179" s="4" t="s">
        <v>414</v>
      </c>
      <c r="B1179" s="434">
        <v>112</v>
      </c>
      <c r="C1179" s="434">
        <v>8342</v>
      </c>
      <c r="D1179" s="435">
        <v>1.3426036921601535E-2</v>
      </c>
      <c r="E1179" s="489"/>
      <c r="F1179" s="127"/>
      <c r="G1179" s="127"/>
    </row>
    <row r="1180" spans="1:7">
      <c r="A1180" s="4" t="s">
        <v>415</v>
      </c>
      <c r="B1180" s="434">
        <v>6</v>
      </c>
      <c r="C1180" s="434">
        <v>33608</v>
      </c>
      <c r="D1180" s="435">
        <v>1.7852892168531301E-4</v>
      </c>
      <c r="E1180" s="489"/>
      <c r="F1180" s="127"/>
      <c r="G1180" s="127"/>
    </row>
    <row r="1181" spans="1:7">
      <c r="A1181" s="212" t="s">
        <v>545</v>
      </c>
      <c r="B1181" s="434">
        <v>5937</v>
      </c>
      <c r="C1181" s="434">
        <v>53714</v>
      </c>
      <c r="D1181" s="435">
        <v>0.11052984324384704</v>
      </c>
      <c r="E1181" s="489"/>
      <c r="F1181" s="127"/>
      <c r="G1181" s="127"/>
    </row>
    <row r="1182" spans="1:7" ht="15.75" thickBot="1">
      <c r="A1182" s="214" t="s">
        <v>427</v>
      </c>
      <c r="B1182" s="434">
        <f>B167+B370+B573+B776+B979</f>
        <v>212</v>
      </c>
      <c r="C1182" s="434">
        <f>C167+C370+C573+C776+C979</f>
        <v>155949</v>
      </c>
      <c r="D1182" s="435">
        <f>B1182/C1182</f>
        <v>1.3594187843461644E-3</v>
      </c>
      <c r="E1182" s="489"/>
      <c r="F1182" s="127"/>
      <c r="G1182" s="127"/>
    </row>
    <row r="1183" spans="1:7" ht="15.75" thickBot="1">
      <c r="A1183" s="486"/>
      <c r="B1183" s="526"/>
      <c r="C1183" s="489"/>
      <c r="D1183" s="489"/>
      <c r="E1183" s="489"/>
      <c r="F1183" s="127"/>
      <c r="G1183" s="127"/>
    </row>
    <row r="1184" spans="1:7" ht="15.75" thickBot="1">
      <c r="A1184" s="531" t="s">
        <v>497</v>
      </c>
      <c r="B1184" s="554" t="s">
        <v>498</v>
      </c>
      <c r="C1184" s="553" t="s">
        <v>487</v>
      </c>
      <c r="D1184" s="502" t="s">
        <v>499</v>
      </c>
      <c r="E1184" s="489"/>
      <c r="F1184" s="127"/>
      <c r="G1184" s="127"/>
    </row>
    <row r="1185" spans="1:7" ht="15.75" thickBot="1">
      <c r="A1185" s="216" t="s">
        <v>398</v>
      </c>
      <c r="B1185" s="434">
        <v>46049</v>
      </c>
      <c r="C1185" s="434">
        <v>380964</v>
      </c>
      <c r="D1185" s="435">
        <v>0.12087493831438141</v>
      </c>
      <c r="E1185" s="489"/>
      <c r="F1185" s="127"/>
      <c r="G1185" s="127"/>
    </row>
    <row r="1186" spans="1:7">
      <c r="A1186" s="207" t="s">
        <v>29</v>
      </c>
      <c r="B1186" s="434">
        <v>23320</v>
      </c>
      <c r="C1186" s="434">
        <v>58476</v>
      </c>
      <c r="D1186" s="435">
        <v>0.39879608728367194</v>
      </c>
      <c r="E1186" s="489"/>
      <c r="F1186" s="127"/>
      <c r="G1186" s="127"/>
    </row>
    <row r="1187" spans="1:7" ht="15.75" thickBot="1">
      <c r="A1187" s="217" t="s">
        <v>32</v>
      </c>
      <c r="B1187" s="434">
        <v>21687</v>
      </c>
      <c r="C1187" s="434">
        <v>50239</v>
      </c>
      <c r="D1187" s="435">
        <v>0.43167658591930574</v>
      </c>
      <c r="E1187" s="489"/>
      <c r="F1187" s="127"/>
      <c r="G1187" s="127"/>
    </row>
    <row r="1188" spans="1:7" ht="15.75" thickBot="1">
      <c r="A1188" s="486"/>
      <c r="B1188" s="526"/>
      <c r="C1188" s="489"/>
      <c r="D1188" s="489"/>
      <c r="E1188" s="489"/>
      <c r="F1188" s="127"/>
      <c r="G1188" s="127"/>
    </row>
    <row r="1189" spans="1:7" ht="15.75" thickBot="1">
      <c r="A1189" s="531" t="s">
        <v>500</v>
      </c>
      <c r="B1189" s="518" t="s">
        <v>501</v>
      </c>
      <c r="C1189" s="500" t="s">
        <v>487</v>
      </c>
      <c r="D1189" s="502" t="s">
        <v>502</v>
      </c>
      <c r="E1189" s="489"/>
      <c r="F1189" s="127"/>
      <c r="G1189" s="127"/>
    </row>
    <row r="1190" spans="1:7" ht="15.75" thickBot="1">
      <c r="A1190" s="211" t="s">
        <v>398</v>
      </c>
      <c r="B1190" s="434">
        <v>3127</v>
      </c>
      <c r="C1190" s="434">
        <v>330683</v>
      </c>
      <c r="D1190" s="435">
        <v>9.4561861359670745E-3</v>
      </c>
      <c r="E1190" s="489" t="s">
        <v>847</v>
      </c>
      <c r="F1190" s="127"/>
      <c r="G1190" s="127"/>
    </row>
    <row r="1191" spans="1:7">
      <c r="A1191" s="212" t="s">
        <v>29</v>
      </c>
      <c r="B1191" s="434">
        <v>23</v>
      </c>
      <c r="C1191" s="434">
        <v>50887</v>
      </c>
      <c r="D1191" s="435">
        <v>4.5198184212077742E-4</v>
      </c>
      <c r="E1191" s="489" t="s">
        <v>847</v>
      </c>
      <c r="F1191" s="127"/>
      <c r="G1191" s="127"/>
    </row>
    <row r="1192" spans="1:7" ht="15.75" thickBot="1">
      <c r="A1192" s="214" t="s">
        <v>32</v>
      </c>
      <c r="B1192" s="434">
        <v>1051</v>
      </c>
      <c r="C1192" s="434">
        <v>44620</v>
      </c>
      <c r="D1192" s="435">
        <v>2.3554459883460332E-2</v>
      </c>
      <c r="E1192" s="489" t="s">
        <v>847</v>
      </c>
      <c r="F1192" s="127"/>
      <c r="G1192" s="127"/>
    </row>
    <row r="1193" spans="1:7" ht="15.75" thickBot="1">
      <c r="A1193" s="486"/>
      <c r="B1193" s="526"/>
      <c r="C1193" s="489"/>
      <c r="D1193" s="489"/>
      <c r="E1193" s="489"/>
      <c r="F1193" s="127"/>
      <c r="G1193" s="127"/>
    </row>
    <row r="1194" spans="1:7" ht="15.75" thickBot="1">
      <c r="A1194" s="531" t="s">
        <v>503</v>
      </c>
      <c r="B1194" s="518" t="s">
        <v>504</v>
      </c>
      <c r="C1194" s="500" t="s">
        <v>487</v>
      </c>
      <c r="D1194" s="502" t="s">
        <v>505</v>
      </c>
      <c r="E1194" s="489"/>
      <c r="F1194" s="127"/>
      <c r="G1194" s="127"/>
    </row>
    <row r="1195" spans="1:7" ht="15.75" thickBot="1">
      <c r="A1195" s="211" t="s">
        <v>398</v>
      </c>
      <c r="B1195" s="434">
        <v>26449</v>
      </c>
      <c r="C1195" s="434">
        <v>330683</v>
      </c>
      <c r="D1195" s="435">
        <v>7.9982944390851657E-2</v>
      </c>
      <c r="E1195" s="489" t="s">
        <v>847</v>
      </c>
      <c r="F1195" s="127"/>
      <c r="G1195" s="127"/>
    </row>
    <row r="1196" spans="1:7" ht="15.75" thickBot="1">
      <c r="A1196" s="214" t="s">
        <v>32</v>
      </c>
      <c r="B1196" s="434">
        <v>10801</v>
      </c>
      <c r="C1196" s="434">
        <v>44620</v>
      </c>
      <c r="D1196" s="435">
        <v>0.2420663379650381</v>
      </c>
      <c r="E1196" s="489" t="s">
        <v>847</v>
      </c>
      <c r="F1196" s="127"/>
      <c r="G1196" s="127"/>
    </row>
    <row r="1197" spans="1:7" ht="15.75" thickBot="1">
      <c r="A1197" s="486"/>
      <c r="B1197" s="526"/>
      <c r="C1197" s="489"/>
      <c r="D1197" s="489"/>
      <c r="E1197" s="489"/>
      <c r="F1197" s="127"/>
      <c r="G1197" s="127"/>
    </row>
    <row r="1198" spans="1:7" ht="15.75" thickBot="1">
      <c r="A1198" s="531" t="s">
        <v>506</v>
      </c>
      <c r="B1198" s="518" t="s">
        <v>507</v>
      </c>
      <c r="C1198" s="500" t="s">
        <v>487</v>
      </c>
      <c r="D1198" s="502" t="s">
        <v>508</v>
      </c>
      <c r="E1198" s="489"/>
      <c r="F1198" s="127"/>
      <c r="G1198" s="127"/>
    </row>
    <row r="1199" spans="1:7" ht="15.75" thickBot="1">
      <c r="A1199" s="211" t="s">
        <v>398</v>
      </c>
      <c r="B1199" s="434">
        <v>26529</v>
      </c>
      <c r="C1199" s="434">
        <v>330683</v>
      </c>
      <c r="D1199" s="435">
        <v>8.0224867924870644E-2</v>
      </c>
      <c r="E1199" s="489" t="s">
        <v>847</v>
      </c>
      <c r="F1199" s="127"/>
      <c r="G1199" s="127"/>
    </row>
    <row r="1200" spans="1:7" ht="15.75" thickBot="1">
      <c r="A1200" s="486"/>
      <c r="B1200" s="526"/>
      <c r="C1200" s="489"/>
      <c r="D1200" s="489"/>
      <c r="E1200" s="489"/>
      <c r="F1200" s="127"/>
      <c r="G1200" s="127"/>
    </row>
    <row r="1201" spans="1:7" ht="30.75" thickBot="1">
      <c r="A1201" s="534" t="s">
        <v>538</v>
      </c>
      <c r="B1201" s="554" t="s">
        <v>513</v>
      </c>
      <c r="C1201" s="553" t="s">
        <v>514</v>
      </c>
      <c r="D1201" s="502" t="s">
        <v>512</v>
      </c>
      <c r="E1201" s="489"/>
      <c r="F1201" s="127"/>
      <c r="G1201" s="127"/>
    </row>
    <row r="1202" spans="1:7">
      <c r="A1202" s="437" t="s">
        <v>486</v>
      </c>
      <c r="B1202" s="308">
        <f>B187+B390+B593+B796+B999</f>
        <v>3967</v>
      </c>
      <c r="C1202" s="308">
        <f t="shared" ref="C1202:C1207" si="2">C187+C390+C593+C796+C999</f>
        <v>4336</v>
      </c>
      <c r="D1202" s="435">
        <f>B1202/C1202</f>
        <v>0.91489852398523985</v>
      </c>
      <c r="E1202" s="489"/>
      <c r="F1202" s="127"/>
      <c r="G1202" s="127"/>
    </row>
    <row r="1203" spans="1:7">
      <c r="A1203" s="437" t="s">
        <v>592</v>
      </c>
      <c r="B1203" s="308">
        <f t="shared" ref="B1203" si="3">B188+B391+B594+B797+B1000</f>
        <v>85925</v>
      </c>
      <c r="C1203" s="308">
        <f t="shared" si="2"/>
        <v>92884</v>
      </c>
      <c r="D1203" s="435">
        <v>0.9250785926532018</v>
      </c>
      <c r="E1203" s="489"/>
      <c r="F1203" s="127"/>
      <c r="G1203" s="127"/>
    </row>
    <row r="1204" spans="1:7">
      <c r="A1204" s="437" t="s">
        <v>482</v>
      </c>
      <c r="B1204" s="308">
        <f t="shared" ref="B1204" si="4">B189+B392+B595+B798+B1001</f>
        <v>1240</v>
      </c>
      <c r="C1204" s="308">
        <f t="shared" si="2"/>
        <v>6279</v>
      </c>
      <c r="D1204" s="435">
        <v>0.19748367574454531</v>
      </c>
      <c r="E1204" s="489"/>
      <c r="F1204" s="127"/>
      <c r="G1204" s="127"/>
    </row>
    <row r="1205" spans="1:7">
      <c r="A1205" s="437" t="s">
        <v>483</v>
      </c>
      <c r="B1205" s="308">
        <f t="shared" ref="B1205" si="5">B190+B393+B596+B799+B1002</f>
        <v>1368</v>
      </c>
      <c r="C1205" s="308">
        <f t="shared" si="2"/>
        <v>38199</v>
      </c>
      <c r="D1205" s="435">
        <v>3.5812455823450877E-2</v>
      </c>
      <c r="E1205" s="489"/>
      <c r="F1205" s="127"/>
      <c r="G1205" s="127"/>
    </row>
    <row r="1206" spans="1:7">
      <c r="A1206" s="437" t="s">
        <v>484</v>
      </c>
      <c r="B1206" s="308">
        <f t="shared" ref="B1206" si="6">B191+B394+B597+B800+B1003</f>
        <v>6140</v>
      </c>
      <c r="C1206" s="308">
        <f t="shared" si="2"/>
        <v>23735</v>
      </c>
      <c r="D1206" s="435">
        <v>0.25868969875710973</v>
      </c>
      <c r="E1206" s="489"/>
      <c r="F1206" s="127"/>
      <c r="G1206" s="127"/>
    </row>
    <row r="1207" spans="1:7" ht="15.75" thickBot="1">
      <c r="A1207" s="438" t="s">
        <v>485</v>
      </c>
      <c r="B1207" s="308">
        <f t="shared" ref="B1207" si="7">B192+B395+B598+B801+B1004</f>
        <v>25962</v>
      </c>
      <c r="C1207" s="308">
        <f t="shared" si="2"/>
        <v>33437</v>
      </c>
      <c r="D1207" s="435">
        <v>0.77644525525615338</v>
      </c>
      <c r="E1207" s="489"/>
      <c r="F1207" s="127"/>
      <c r="G1207" s="127"/>
    </row>
    <row r="1208" spans="1:7" ht="15.75" thickBot="1">
      <c r="A1208" s="486"/>
      <c r="B1208" s="526"/>
      <c r="C1208" s="489"/>
      <c r="D1208" s="489"/>
      <c r="E1208" s="489"/>
      <c r="F1208" s="127"/>
      <c r="G1208" s="127"/>
    </row>
    <row r="1209" spans="1:7" ht="15.75" thickBot="1">
      <c r="A1209" s="209" t="s">
        <v>472</v>
      </c>
      <c r="B1209" s="535"/>
      <c r="C1209" s="535"/>
      <c r="D1209" s="535"/>
      <c r="E1209" s="489"/>
      <c r="F1209" s="127"/>
      <c r="G1209" s="127"/>
    </row>
    <row r="1210" spans="1:7" ht="30.75" thickBot="1">
      <c r="A1210" s="534" t="s">
        <v>647</v>
      </c>
      <c r="B1210" s="518" t="s">
        <v>513</v>
      </c>
      <c r="C1210" s="500" t="s">
        <v>515</v>
      </c>
      <c r="D1210" s="502" t="s">
        <v>516</v>
      </c>
      <c r="E1210" s="489"/>
      <c r="F1210" s="127"/>
      <c r="G1210" s="127"/>
    </row>
    <row r="1211" spans="1:7">
      <c r="A1211" s="222" t="s">
        <v>473</v>
      </c>
      <c r="B1211" s="436">
        <v>177982</v>
      </c>
      <c r="C1211" s="436">
        <v>178004</v>
      </c>
      <c r="D1211" s="435">
        <v>0.99987640727174665</v>
      </c>
      <c r="E1211" s="489"/>
      <c r="F1211" s="127"/>
      <c r="G1211" s="127"/>
    </row>
    <row r="1212" spans="1:7">
      <c r="A1212" s="222" t="s">
        <v>474</v>
      </c>
      <c r="B1212" s="436">
        <v>177698</v>
      </c>
      <c r="C1212" s="436">
        <v>178004</v>
      </c>
      <c r="D1212" s="435">
        <v>0.99828093750702229</v>
      </c>
      <c r="E1212" s="489"/>
      <c r="F1212" s="127"/>
      <c r="G1212" s="127"/>
    </row>
    <row r="1213" spans="1:7" ht="15.75" thickBot="1">
      <c r="A1213" s="222" t="s">
        <v>475</v>
      </c>
      <c r="B1213" s="436">
        <v>164481</v>
      </c>
      <c r="C1213" s="436">
        <v>164852</v>
      </c>
      <c r="D1213" s="435">
        <v>0.99774949651808897</v>
      </c>
      <c r="E1213" s="489" t="s">
        <v>851</v>
      </c>
      <c r="F1213" s="127"/>
      <c r="G1213" s="127"/>
    </row>
    <row r="1214" spans="1:7" ht="45.75" thickBot="1">
      <c r="A1214" s="534" t="s">
        <v>648</v>
      </c>
      <c r="B1214" s="518" t="s">
        <v>513</v>
      </c>
      <c r="C1214" s="500" t="s">
        <v>517</v>
      </c>
      <c r="D1214" s="502" t="s">
        <v>516</v>
      </c>
      <c r="E1214" s="489"/>
      <c r="F1214" s="127"/>
      <c r="G1214" s="127"/>
    </row>
    <row r="1215" spans="1:7">
      <c r="A1215" s="222" t="s">
        <v>476</v>
      </c>
      <c r="B1215" s="436">
        <v>56149</v>
      </c>
      <c r="C1215" s="436">
        <v>56173</v>
      </c>
      <c r="D1215" s="435">
        <v>0.99957274847346589</v>
      </c>
      <c r="E1215" s="489" t="s">
        <v>848</v>
      </c>
      <c r="F1215" s="127"/>
      <c r="G1215" s="127"/>
    </row>
    <row r="1216" spans="1:7">
      <c r="A1216" s="222" t="s">
        <v>477</v>
      </c>
      <c r="B1216" s="436">
        <v>56136</v>
      </c>
      <c r="C1216" s="436">
        <v>56173</v>
      </c>
      <c r="D1216" s="435">
        <v>0.99934132056325997</v>
      </c>
      <c r="E1216" s="489" t="s">
        <v>848</v>
      </c>
      <c r="F1216" s="127"/>
      <c r="G1216" s="127"/>
    </row>
    <row r="1217" spans="1:7" ht="15.75" thickBot="1">
      <c r="A1217" s="222" t="s">
        <v>478</v>
      </c>
      <c r="B1217" s="436">
        <v>2147</v>
      </c>
      <c r="C1217" s="436">
        <v>2207</v>
      </c>
      <c r="D1217" s="435">
        <v>0.97281377435432714</v>
      </c>
      <c r="E1217" s="489" t="s">
        <v>849</v>
      </c>
      <c r="F1217" s="127"/>
      <c r="G1217" s="127"/>
    </row>
    <row r="1218" spans="1:7" ht="45.75" thickBot="1">
      <c r="A1218" s="534" t="s">
        <v>649</v>
      </c>
      <c r="B1218" s="518" t="s">
        <v>513</v>
      </c>
      <c r="C1218" s="500" t="s">
        <v>644</v>
      </c>
      <c r="D1218" s="502" t="s">
        <v>516</v>
      </c>
      <c r="E1218" s="489"/>
      <c r="F1218" s="127"/>
      <c r="G1218" s="127"/>
    </row>
    <row r="1219" spans="1:7">
      <c r="A1219" s="222" t="s">
        <v>479</v>
      </c>
      <c r="B1219" s="436">
        <v>98128</v>
      </c>
      <c r="C1219" s="436">
        <v>98173</v>
      </c>
      <c r="D1219" s="435">
        <v>0.99954162549784564</v>
      </c>
      <c r="E1219" s="489"/>
      <c r="F1219" s="127"/>
      <c r="G1219" s="127"/>
    </row>
    <row r="1220" spans="1:7">
      <c r="A1220" s="222" t="s">
        <v>480</v>
      </c>
      <c r="B1220" s="436">
        <v>97968</v>
      </c>
      <c r="C1220" s="436">
        <v>98173</v>
      </c>
      <c r="D1220" s="435">
        <v>0.99791184949018574</v>
      </c>
      <c r="E1220" s="489"/>
      <c r="F1220" s="127"/>
      <c r="G1220" s="127"/>
    </row>
    <row r="1221" spans="1:7" ht="15.75" thickBot="1">
      <c r="A1221" s="222" t="s">
        <v>481</v>
      </c>
      <c r="B1221" s="436">
        <v>4995</v>
      </c>
      <c r="C1221" s="436">
        <v>6618</v>
      </c>
      <c r="D1221" s="435">
        <v>0.75475974614687213</v>
      </c>
      <c r="E1221" s="489" t="s">
        <v>850</v>
      </c>
      <c r="F1221" s="127"/>
      <c r="G1221" s="127"/>
    </row>
    <row r="1222" spans="1:7" ht="45.75" thickBot="1">
      <c r="A1222" s="534" t="s">
        <v>650</v>
      </c>
      <c r="B1222" s="518" t="s">
        <v>513</v>
      </c>
      <c r="C1222" s="500" t="s">
        <v>645</v>
      </c>
      <c r="D1222" s="502" t="s">
        <v>516</v>
      </c>
      <c r="E1222" s="489"/>
      <c r="F1222" s="127"/>
      <c r="G1222" s="127"/>
    </row>
    <row r="1223" spans="1:7">
      <c r="A1223" s="222" t="s">
        <v>642</v>
      </c>
      <c r="B1223" s="436">
        <v>74431</v>
      </c>
      <c r="C1223" s="436">
        <v>74459</v>
      </c>
      <c r="D1223" s="435">
        <v>0.9996239541224029</v>
      </c>
      <c r="E1223" s="489"/>
      <c r="F1223" s="127"/>
      <c r="G1223" s="127"/>
    </row>
    <row r="1224" spans="1:7">
      <c r="A1224" s="222" t="s">
        <v>643</v>
      </c>
      <c r="B1224" s="436">
        <v>74409</v>
      </c>
      <c r="C1224" s="436">
        <v>74459</v>
      </c>
      <c r="D1224" s="435">
        <v>0.99932848950429098</v>
      </c>
      <c r="E1224" s="489"/>
      <c r="F1224" s="127"/>
      <c r="G1224" s="127"/>
    </row>
    <row r="1225" spans="1:7">
      <c r="A1225" s="486"/>
      <c r="B1225" s="526"/>
      <c r="C1225" s="526"/>
      <c r="D1225" s="526"/>
      <c r="E1225" s="526"/>
      <c r="F1225" s="210"/>
      <c r="G1225" s="210"/>
    </row>
    <row r="1226" spans="1:7"/>
    <row r="1227" spans="1:7"/>
    <row r="1228" spans="1:7"/>
    <row r="1229" spans="1:7"/>
    <row r="1230" spans="1:7"/>
    <row r="1231" spans="1:7"/>
    <row r="1232" spans="1:7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</sheetData>
  <mergeCells count="5">
    <mergeCell ref="A1:G2"/>
    <mergeCell ref="A619:B619"/>
    <mergeCell ref="A213:B213"/>
    <mergeCell ref="A10:B10"/>
    <mergeCell ref="A416:B416"/>
  </mergeCells>
  <pageMargins left="0.33" right="0.37" top="0.33" bottom="0.32" header="0.31496062992125984" footer="0.31496062992125984"/>
  <pageSetup paperSize="9" scale="45" fitToHeight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S270"/>
  <sheetViews>
    <sheetView showGridLines="0" zoomScaleNormal="100" workbookViewId="0">
      <pane xSplit="1" ySplit="2" topLeftCell="D137" activePane="bottomRight" state="frozen"/>
      <selection pane="topRight" activeCell="B1" sqref="B1"/>
      <selection pane="bottomLeft" activeCell="A3" sqref="A3"/>
      <selection pane="bottomRight" activeCell="G158" sqref="G158"/>
    </sheetView>
  </sheetViews>
  <sheetFormatPr defaultColWidth="0" defaultRowHeight="15"/>
  <cols>
    <col min="1" max="1" width="39.42578125" style="478" bestFit="1" customWidth="1"/>
    <col min="2" max="26" width="39.42578125" style="622" customWidth="1"/>
    <col min="27" max="27" width="42.28515625" style="622" customWidth="1"/>
    <col min="28" max="29" width="39.42578125" style="622" customWidth="1"/>
    <col min="30" max="30" width="42.28515625" style="622" customWidth="1"/>
    <col min="31" max="32" width="0" style="375" hidden="1" customWidth="1"/>
    <col min="33" max="16384" width="9.140625" style="375" hidden="1"/>
  </cols>
  <sheetData>
    <row r="1" spans="1:45" ht="15" customHeight="1">
      <c r="A1" s="770" t="s">
        <v>392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</row>
    <row r="2" spans="1:45" ht="42" customHeight="1">
      <c r="A2" s="771"/>
      <c r="B2" s="556" t="s">
        <v>398</v>
      </c>
      <c r="C2" s="556" t="s">
        <v>400</v>
      </c>
      <c r="D2" s="556" t="s">
        <v>401</v>
      </c>
      <c r="E2" s="556" t="s">
        <v>402</v>
      </c>
      <c r="F2" s="556" t="s">
        <v>403</v>
      </c>
      <c r="G2" s="556" t="s">
        <v>399</v>
      </c>
      <c r="H2" s="556" t="s">
        <v>6</v>
      </c>
      <c r="I2" s="556" t="s">
        <v>404</v>
      </c>
      <c r="J2" s="556" t="s">
        <v>591</v>
      </c>
      <c r="K2" s="556" t="s">
        <v>406</v>
      </c>
      <c r="L2" s="556" t="s">
        <v>407</v>
      </c>
      <c r="M2" s="556" t="s">
        <v>639</v>
      </c>
      <c r="N2" s="556" t="s">
        <v>218</v>
      </c>
      <c r="O2" s="556" t="s">
        <v>29</v>
      </c>
      <c r="P2" s="556" t="s">
        <v>40</v>
      </c>
      <c r="Q2" s="556" t="s">
        <v>544</v>
      </c>
      <c r="R2" s="556" t="s">
        <v>32</v>
      </c>
      <c r="S2" s="556" t="s">
        <v>409</v>
      </c>
      <c r="T2" s="556" t="s">
        <v>220</v>
      </c>
      <c r="U2" s="556" t="s">
        <v>551</v>
      </c>
      <c r="V2" s="556" t="s">
        <v>593</v>
      </c>
      <c r="W2" s="556" t="s">
        <v>459</v>
      </c>
      <c r="X2" s="556" t="s">
        <v>460</v>
      </c>
      <c r="Y2" s="556" t="s">
        <v>414</v>
      </c>
      <c r="Z2" s="556" t="s">
        <v>415</v>
      </c>
      <c r="AA2" s="556" t="s">
        <v>545</v>
      </c>
      <c r="AB2" s="556" t="s">
        <v>818</v>
      </c>
      <c r="AC2" s="556" t="s">
        <v>704</v>
      </c>
      <c r="AD2" s="556" t="s">
        <v>705</v>
      </c>
      <c r="AF2" s="376"/>
    </row>
    <row r="3" spans="1:45" s="377" customFormat="1" ht="9.75" customHeight="1" thickBot="1">
      <c r="A3" s="557"/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F3" s="378"/>
    </row>
    <row r="4" spans="1:45" s="380" customFormat="1" ht="21.75" customHeight="1" thickBot="1">
      <c r="A4" s="559" t="s">
        <v>348</v>
      </c>
      <c r="B4" s="560"/>
      <c r="C4" s="561"/>
      <c r="D4" s="561"/>
      <c r="E4" s="561"/>
      <c r="F4" s="561"/>
      <c r="G4" s="561"/>
      <c r="H4" s="558"/>
      <c r="I4" s="562"/>
      <c r="J4" s="562"/>
      <c r="K4" s="562"/>
      <c r="L4" s="562"/>
      <c r="M4" s="562"/>
      <c r="N4" s="533"/>
      <c r="O4" s="533"/>
      <c r="P4" s="533"/>
      <c r="Q4" s="533"/>
      <c r="R4" s="533"/>
      <c r="S4" s="563"/>
      <c r="T4" s="533"/>
      <c r="U4" s="564"/>
      <c r="V4" s="564"/>
      <c r="W4" s="564"/>
      <c r="X4" s="564"/>
      <c r="Y4" s="564"/>
      <c r="Z4" s="564"/>
      <c r="AA4" s="564"/>
      <c r="AB4" s="533"/>
      <c r="AC4" s="533"/>
      <c r="AD4" s="564"/>
      <c r="AE4" s="379"/>
      <c r="AF4" s="204"/>
      <c r="AG4" s="204"/>
      <c r="AH4" s="204"/>
      <c r="AI4" s="205"/>
      <c r="AJ4" s="205"/>
      <c r="AK4" s="205"/>
      <c r="AL4" s="180"/>
      <c r="AM4" s="203"/>
      <c r="AN4" s="203"/>
      <c r="AO4" s="203"/>
      <c r="AP4" s="203"/>
      <c r="AQ4" s="203"/>
      <c r="AR4" s="203"/>
      <c r="AS4" s="203"/>
    </row>
    <row r="5" spans="1:45" s="380" customFormat="1" ht="21.75" customHeight="1">
      <c r="A5" s="565" t="s">
        <v>532</v>
      </c>
      <c r="B5" s="566"/>
      <c r="C5" s="561"/>
      <c r="D5" s="561"/>
      <c r="E5" s="561"/>
      <c r="F5" s="561"/>
      <c r="G5" s="561"/>
      <c r="H5" s="558"/>
      <c r="I5" s="562"/>
      <c r="J5" s="562"/>
      <c r="K5" s="562"/>
      <c r="L5" s="562"/>
      <c r="M5" s="562"/>
      <c r="N5" s="533"/>
      <c r="O5" s="533"/>
      <c r="P5" s="533"/>
      <c r="Q5" s="533"/>
      <c r="R5" s="533"/>
      <c r="S5" s="563"/>
      <c r="T5" s="533"/>
      <c r="U5" s="564"/>
      <c r="V5" s="564"/>
      <c r="W5" s="564"/>
      <c r="X5" s="564"/>
      <c r="Y5" s="564"/>
      <c r="Z5" s="564"/>
      <c r="AA5" s="564"/>
      <c r="AB5" s="533"/>
      <c r="AC5" s="533"/>
      <c r="AD5" s="564"/>
      <c r="AE5" s="379"/>
      <c r="AF5" s="204"/>
      <c r="AG5" s="204"/>
      <c r="AH5" s="204"/>
      <c r="AI5" s="205"/>
      <c r="AJ5" s="205"/>
      <c r="AK5" s="205"/>
      <c r="AL5" s="180"/>
      <c r="AM5" s="203"/>
      <c r="AN5" s="203"/>
      <c r="AO5" s="203"/>
      <c r="AP5" s="203"/>
      <c r="AQ5" s="203"/>
      <c r="AR5" s="203"/>
      <c r="AS5" s="203"/>
    </row>
    <row r="6" spans="1:45" s="380" customFormat="1" ht="21.75" customHeight="1" thickBot="1">
      <c r="A6" s="567" t="s">
        <v>533</v>
      </c>
      <c r="B6" s="568"/>
      <c r="C6" s="561"/>
      <c r="D6" s="561"/>
      <c r="E6" s="561"/>
      <c r="F6" s="561"/>
      <c r="G6" s="561"/>
      <c r="H6" s="558"/>
      <c r="I6" s="562"/>
      <c r="J6" s="562"/>
      <c r="K6" s="562"/>
      <c r="L6" s="562"/>
      <c r="M6" s="562"/>
      <c r="N6" s="533"/>
      <c r="O6" s="533"/>
      <c r="P6" s="533"/>
      <c r="Q6" s="533"/>
      <c r="R6" s="533"/>
      <c r="S6" s="563"/>
      <c r="T6" s="533"/>
      <c r="U6" s="564"/>
      <c r="V6" s="564"/>
      <c r="W6" s="564"/>
      <c r="X6" s="564"/>
      <c r="Y6" s="564"/>
      <c r="Z6" s="564"/>
      <c r="AA6" s="564"/>
      <c r="AB6" s="533"/>
      <c r="AC6" s="533"/>
      <c r="AD6" s="564"/>
      <c r="AE6" s="379"/>
      <c r="AF6" s="204"/>
      <c r="AG6" s="204"/>
      <c r="AH6" s="204"/>
      <c r="AI6" s="205"/>
      <c r="AJ6" s="205"/>
      <c r="AK6" s="205"/>
      <c r="AL6" s="180"/>
      <c r="AM6" s="203"/>
      <c r="AN6" s="203"/>
      <c r="AO6" s="203"/>
      <c r="AP6" s="203"/>
      <c r="AQ6" s="203"/>
      <c r="AR6" s="203"/>
      <c r="AS6" s="203"/>
    </row>
    <row r="7" spans="1:45" s="380" customFormat="1" ht="9.75" customHeight="1" thickBot="1">
      <c r="A7" s="481"/>
      <c r="B7" s="561"/>
      <c r="C7" s="561"/>
      <c r="D7" s="561"/>
      <c r="E7" s="561"/>
      <c r="F7" s="561"/>
      <c r="G7" s="561"/>
      <c r="H7" s="562"/>
      <c r="I7" s="562"/>
      <c r="J7" s="562"/>
      <c r="K7" s="562"/>
      <c r="L7" s="562"/>
      <c r="M7" s="562"/>
      <c r="N7" s="533"/>
      <c r="O7" s="533"/>
      <c r="P7" s="533"/>
      <c r="Q7" s="533"/>
      <c r="R7" s="533"/>
      <c r="S7" s="563"/>
      <c r="T7" s="533"/>
      <c r="U7" s="564"/>
      <c r="V7" s="564"/>
      <c r="W7" s="564"/>
      <c r="X7" s="564"/>
      <c r="Y7" s="564"/>
      <c r="Z7" s="564"/>
      <c r="AA7" s="564"/>
      <c r="AB7" s="533"/>
      <c r="AC7" s="533"/>
      <c r="AD7" s="564"/>
      <c r="AE7" s="379"/>
      <c r="AF7" s="204"/>
      <c r="AG7" s="204"/>
      <c r="AH7" s="204"/>
      <c r="AI7" s="205"/>
      <c r="AJ7" s="205"/>
      <c r="AK7" s="205"/>
      <c r="AL7" s="180"/>
      <c r="AM7" s="203"/>
      <c r="AN7" s="203"/>
      <c r="AO7" s="203"/>
      <c r="AP7" s="203"/>
      <c r="AQ7" s="203"/>
      <c r="AR7" s="203"/>
      <c r="AS7" s="203"/>
    </row>
    <row r="8" spans="1:45" ht="29.25" customHeight="1" thickBot="1">
      <c r="A8" s="484" t="s">
        <v>1</v>
      </c>
      <c r="B8" s="569"/>
      <c r="C8" s="569"/>
      <c r="D8" s="569"/>
      <c r="E8" s="569"/>
      <c r="F8" s="569"/>
      <c r="G8" s="569"/>
      <c r="H8" s="570"/>
      <c r="I8" s="570"/>
      <c r="J8" s="569"/>
      <c r="K8" s="569"/>
      <c r="L8" s="569"/>
      <c r="M8" s="569"/>
      <c r="N8" s="569"/>
      <c r="O8" s="569"/>
      <c r="P8" s="569"/>
      <c r="Q8" s="569"/>
      <c r="R8" s="569"/>
      <c r="S8" s="569"/>
      <c r="T8" s="569"/>
      <c r="U8" s="569"/>
      <c r="V8" s="569"/>
      <c r="W8" s="569"/>
      <c r="X8" s="569"/>
      <c r="Y8" s="569"/>
      <c r="Z8" s="569"/>
      <c r="AA8" s="569"/>
      <c r="AB8" s="569"/>
      <c r="AC8" s="569"/>
      <c r="AD8" s="569"/>
    </row>
    <row r="9" spans="1:45" s="381" customFormat="1" ht="15.75">
      <c r="A9" s="571" t="s">
        <v>236</v>
      </c>
      <c r="B9" s="572"/>
      <c r="C9" s="572"/>
      <c r="D9" s="572"/>
      <c r="E9" s="572"/>
      <c r="F9" s="572"/>
      <c r="G9" s="573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</row>
    <row r="10" spans="1:45" s="382" customFormat="1" ht="12.75">
      <c r="A10" s="574" t="s">
        <v>237</v>
      </c>
      <c r="B10" s="575">
        <v>1.1736659932096076E-2</v>
      </c>
      <c r="C10" s="575">
        <v>3.8643533123028345E-2</v>
      </c>
      <c r="D10" s="575">
        <v>2.4928244274809115E-2</v>
      </c>
      <c r="E10" s="575">
        <v>2.0723751044088766E-2</v>
      </c>
      <c r="F10" s="575">
        <v>-2.3905564123858108E-2</v>
      </c>
      <c r="G10" s="576">
        <v>3.9449558145156799E-2</v>
      </c>
      <c r="H10" s="575">
        <v>1.7150308307733068E-2</v>
      </c>
      <c r="I10" s="575">
        <v>5.7096504082059921E-2</v>
      </c>
      <c r="J10" s="575">
        <v>4.5998160073591076E-4</v>
      </c>
      <c r="K10" s="575">
        <v>1.6888236203431679E-2</v>
      </c>
      <c r="L10" s="575">
        <v>2.8809441166261673E-2</v>
      </c>
      <c r="M10" s="575">
        <v>-1.2169851659375779E-2</v>
      </c>
      <c r="N10" s="575">
        <v>0.11893310013117615</v>
      </c>
      <c r="O10" s="575">
        <v>4.9833887043189369E-2</v>
      </c>
      <c r="P10" s="575" t="s">
        <v>320</v>
      </c>
      <c r="Q10" s="575" t="s">
        <v>320</v>
      </c>
      <c r="R10" s="575">
        <v>1.0537398992220269E-2</v>
      </c>
      <c r="S10" s="575">
        <v>4.7285652735889756E-2</v>
      </c>
      <c r="T10" s="575">
        <v>-4.2378143433716237E-2</v>
      </c>
      <c r="U10" s="575">
        <v>3.2780563054377168E-2</v>
      </c>
      <c r="V10" s="575">
        <v>6.108266276517918E-2</v>
      </c>
      <c r="W10" s="575">
        <v>-5.1616458486407092E-2</v>
      </c>
      <c r="X10" s="575">
        <v>-1.5898251192368838E-2</v>
      </c>
      <c r="Y10" s="575">
        <v>1.538461538461533E-2</v>
      </c>
      <c r="Z10" s="575" t="s">
        <v>320</v>
      </c>
      <c r="AA10" s="575">
        <v>2.0057850064014414E-2</v>
      </c>
      <c r="AB10" s="575">
        <v>2.5390624999999955E-2</v>
      </c>
      <c r="AC10" s="575">
        <v>0.10281933134065566</v>
      </c>
      <c r="AD10" s="575">
        <v>0.14464816756166959</v>
      </c>
    </row>
    <row r="11" spans="1:45" s="383" customFormat="1" ht="12.75">
      <c r="A11" s="577" t="s">
        <v>346</v>
      </c>
      <c r="B11" s="578">
        <v>147914</v>
      </c>
      <c r="C11" s="578">
        <v>1652</v>
      </c>
      <c r="D11" s="578">
        <v>26450</v>
      </c>
      <c r="E11" s="578">
        <v>86835</v>
      </c>
      <c r="F11" s="578">
        <v>32977</v>
      </c>
      <c r="G11" s="579">
        <v>229085</v>
      </c>
      <c r="H11" s="578">
        <v>14425</v>
      </c>
      <c r="I11" s="578">
        <v>6242</v>
      </c>
      <c r="J11" s="578">
        <v>20764</v>
      </c>
      <c r="K11" s="578">
        <v>8777</v>
      </c>
      <c r="L11" s="578">
        <v>7249</v>
      </c>
      <c r="M11" s="580">
        <v>20260</v>
      </c>
      <c r="N11" s="580">
        <v>5658</v>
      </c>
      <c r="O11" s="578">
        <v>286</v>
      </c>
      <c r="P11" s="578"/>
      <c r="Q11" s="578"/>
      <c r="R11" s="581">
        <v>38083</v>
      </c>
      <c r="S11" s="578">
        <v>5597</v>
      </c>
      <c r="T11" s="578">
        <v>6559</v>
      </c>
      <c r="U11" s="578">
        <v>2565</v>
      </c>
      <c r="V11" s="578">
        <v>857</v>
      </c>
      <c r="W11" s="578">
        <v>3655</v>
      </c>
      <c r="X11" s="578">
        <v>6937</v>
      </c>
      <c r="Y11" s="578">
        <v>19</v>
      </c>
      <c r="Z11" s="578"/>
      <c r="AA11" s="578">
        <v>21210</v>
      </c>
      <c r="AB11" s="578">
        <v>916</v>
      </c>
      <c r="AC11" s="578">
        <v>43954</v>
      </c>
      <c r="AD11" s="578">
        <v>15072</v>
      </c>
      <c r="AE11" s="309">
        <v>43954</v>
      </c>
      <c r="AF11" s="309">
        <v>15072</v>
      </c>
    </row>
    <row r="12" spans="1:45" s="383" customFormat="1" ht="12.75">
      <c r="A12" s="582" t="s">
        <v>347</v>
      </c>
      <c r="B12" s="583">
        <v>153374</v>
      </c>
      <c r="C12" s="583">
        <v>1650</v>
      </c>
      <c r="D12" s="583">
        <v>27481</v>
      </c>
      <c r="E12" s="583">
        <v>90095</v>
      </c>
      <c r="F12" s="583">
        <v>34148</v>
      </c>
      <c r="G12" s="584">
        <v>238015</v>
      </c>
      <c r="H12" s="583">
        <v>15392</v>
      </c>
      <c r="I12" s="583">
        <v>6424</v>
      </c>
      <c r="J12" s="583">
        <v>20133</v>
      </c>
      <c r="K12" s="583">
        <v>8628</v>
      </c>
      <c r="L12" s="583">
        <v>7852</v>
      </c>
      <c r="M12" s="585">
        <v>20213</v>
      </c>
      <c r="N12" s="580">
        <v>6115</v>
      </c>
      <c r="O12" s="583">
        <v>287</v>
      </c>
      <c r="P12" s="583"/>
      <c r="Q12" s="583"/>
      <c r="R12" s="581">
        <v>41355</v>
      </c>
      <c r="S12" s="583">
        <v>6384</v>
      </c>
      <c r="T12" s="583">
        <v>6451</v>
      </c>
      <c r="U12" s="583">
        <v>2685</v>
      </c>
      <c r="V12" s="583">
        <v>915</v>
      </c>
      <c r="W12" s="583">
        <v>3696</v>
      </c>
      <c r="X12" s="583">
        <v>6844</v>
      </c>
      <c r="Y12" s="583">
        <v>19</v>
      </c>
      <c r="Z12" s="583"/>
      <c r="AA12" s="583">
        <v>20966</v>
      </c>
      <c r="AB12" s="583">
        <v>865</v>
      </c>
      <c r="AC12" s="583">
        <v>47114</v>
      </c>
      <c r="AD12" s="583">
        <v>15677</v>
      </c>
      <c r="AE12" s="310">
        <v>47114</v>
      </c>
      <c r="AF12" s="310">
        <v>15677</v>
      </c>
    </row>
    <row r="13" spans="1:45" s="383" customFormat="1" ht="12.75">
      <c r="A13" s="582" t="s">
        <v>436</v>
      </c>
      <c r="B13" s="583">
        <v>152589</v>
      </c>
      <c r="C13" s="583">
        <v>1770</v>
      </c>
      <c r="D13" s="583">
        <v>27944</v>
      </c>
      <c r="E13" s="583">
        <v>88852</v>
      </c>
      <c r="F13" s="583">
        <v>34023</v>
      </c>
      <c r="G13" s="584">
        <v>240259</v>
      </c>
      <c r="H13" s="583">
        <v>15430</v>
      </c>
      <c r="I13" s="583">
        <v>6442</v>
      </c>
      <c r="J13" s="583">
        <v>19975</v>
      </c>
      <c r="K13" s="583">
        <v>8471</v>
      </c>
      <c r="L13" s="583">
        <v>7947</v>
      </c>
      <c r="M13" s="585">
        <v>20333</v>
      </c>
      <c r="N13" s="580">
        <v>6523</v>
      </c>
      <c r="O13" s="583">
        <v>330</v>
      </c>
      <c r="P13" s="583"/>
      <c r="Q13" s="583"/>
      <c r="R13" s="581">
        <v>40231</v>
      </c>
      <c r="S13" s="583">
        <v>6587</v>
      </c>
      <c r="T13" s="583">
        <v>6316</v>
      </c>
      <c r="U13" s="583">
        <v>2529</v>
      </c>
      <c r="V13" s="583">
        <v>962</v>
      </c>
      <c r="W13" s="583">
        <v>3537</v>
      </c>
      <c r="X13" s="583">
        <v>6976</v>
      </c>
      <c r="Y13" s="583">
        <v>27</v>
      </c>
      <c r="Z13" s="583"/>
      <c r="AA13" s="583">
        <v>21091</v>
      </c>
      <c r="AB13" s="583">
        <v>779</v>
      </c>
      <c r="AC13" s="583">
        <v>49781</v>
      </c>
      <c r="AD13" s="583">
        <v>15992</v>
      </c>
      <c r="AE13" s="310">
        <v>49781</v>
      </c>
      <c r="AF13" s="310">
        <v>15992</v>
      </c>
    </row>
    <row r="14" spans="1:45" s="383" customFormat="1" ht="12.75">
      <c r="A14" s="582" t="s">
        <v>819</v>
      </c>
      <c r="B14" s="583">
        <v>153068</v>
      </c>
      <c r="C14" s="583">
        <v>1756</v>
      </c>
      <c r="D14" s="583">
        <v>27972</v>
      </c>
      <c r="E14" s="583">
        <v>90430</v>
      </c>
      <c r="F14" s="583">
        <v>32910</v>
      </c>
      <c r="G14" s="584">
        <v>245088</v>
      </c>
      <c r="H14" s="583">
        <v>15341</v>
      </c>
      <c r="I14" s="583">
        <v>6733</v>
      </c>
      <c r="J14" s="583">
        <v>20300</v>
      </c>
      <c r="K14" s="583">
        <v>8771</v>
      </c>
      <c r="L14" s="583">
        <v>7904</v>
      </c>
      <c r="M14" s="585">
        <v>20022</v>
      </c>
      <c r="N14" s="580">
        <v>6824</v>
      </c>
      <c r="O14" s="583">
        <v>316</v>
      </c>
      <c r="P14" s="583"/>
      <c r="Q14" s="583"/>
      <c r="R14" s="581">
        <v>40310</v>
      </c>
      <c r="S14" s="583">
        <v>6482</v>
      </c>
      <c r="T14" s="583">
        <v>6169</v>
      </c>
      <c r="U14" s="583">
        <v>2678</v>
      </c>
      <c r="V14" s="583">
        <v>967</v>
      </c>
      <c r="W14" s="583">
        <v>3442</v>
      </c>
      <c r="X14" s="583">
        <v>6809</v>
      </c>
      <c r="Y14" s="583">
        <v>22</v>
      </c>
      <c r="Z14" s="583"/>
      <c r="AA14" s="583">
        <v>21512</v>
      </c>
      <c r="AB14" s="583">
        <v>875</v>
      </c>
      <c r="AC14" s="583">
        <v>51777</v>
      </c>
      <c r="AD14" s="583">
        <v>17834</v>
      </c>
      <c r="AE14" s="310">
        <v>51777</v>
      </c>
      <c r="AF14" s="310">
        <v>17834</v>
      </c>
    </row>
    <row r="15" spans="1:45" s="383" customFormat="1" ht="12.75">
      <c r="A15" s="586" t="s">
        <v>426</v>
      </c>
      <c r="B15" s="587" t="s">
        <v>853</v>
      </c>
      <c r="C15" s="587" t="s">
        <v>854</v>
      </c>
      <c r="D15" s="587" t="s">
        <v>855</v>
      </c>
      <c r="E15" s="587" t="s">
        <v>856</v>
      </c>
      <c r="F15" s="587" t="s">
        <v>857</v>
      </c>
      <c r="G15" s="587" t="s">
        <v>858</v>
      </c>
      <c r="H15" s="587" t="s">
        <v>859</v>
      </c>
      <c r="I15" s="587" t="s">
        <v>860</v>
      </c>
      <c r="J15" s="587" t="s">
        <v>861</v>
      </c>
      <c r="K15" s="587" t="s">
        <v>862</v>
      </c>
      <c r="L15" s="587" t="s">
        <v>863</v>
      </c>
      <c r="M15" s="587" t="s">
        <v>864</v>
      </c>
      <c r="N15" s="587" t="s">
        <v>865</v>
      </c>
      <c r="O15" s="587" t="s">
        <v>866</v>
      </c>
      <c r="P15" s="587" t="s">
        <v>320</v>
      </c>
      <c r="Q15" s="587" t="s">
        <v>320</v>
      </c>
      <c r="R15" s="587" t="s">
        <v>867</v>
      </c>
      <c r="S15" s="587" t="s">
        <v>868</v>
      </c>
      <c r="T15" s="587" t="s">
        <v>869</v>
      </c>
      <c r="U15" s="587" t="s">
        <v>870</v>
      </c>
      <c r="V15" s="587" t="s">
        <v>871</v>
      </c>
      <c r="W15" s="587" t="s">
        <v>872</v>
      </c>
      <c r="X15" s="587" t="s">
        <v>873</v>
      </c>
      <c r="Y15" s="587" t="s">
        <v>874</v>
      </c>
      <c r="Z15" s="587" t="s">
        <v>320</v>
      </c>
      <c r="AA15" s="587" t="s">
        <v>875</v>
      </c>
      <c r="AB15" s="587" t="s">
        <v>876</v>
      </c>
      <c r="AC15" s="587" t="s">
        <v>877</v>
      </c>
      <c r="AD15" s="587" t="s">
        <v>878</v>
      </c>
    </row>
    <row r="16" spans="1:45" s="383" customFormat="1" ht="12.75">
      <c r="A16" s="586" t="s">
        <v>238</v>
      </c>
      <c r="B16" s="588" t="s">
        <v>363</v>
      </c>
      <c r="C16" s="588" t="s">
        <v>362</v>
      </c>
      <c r="D16" s="588" t="s">
        <v>363</v>
      </c>
      <c r="E16" s="588" t="s">
        <v>363</v>
      </c>
      <c r="F16" s="588" t="s">
        <v>363</v>
      </c>
      <c r="G16" s="588" t="s">
        <v>363</v>
      </c>
      <c r="H16" s="588" t="s">
        <v>362</v>
      </c>
      <c r="I16" s="588" t="s">
        <v>363</v>
      </c>
      <c r="J16" s="588" t="s">
        <v>362</v>
      </c>
      <c r="K16" s="588" t="s">
        <v>362</v>
      </c>
      <c r="L16" s="588" t="s">
        <v>363</v>
      </c>
      <c r="M16" s="588" t="s">
        <v>362</v>
      </c>
      <c r="N16" s="588" t="s">
        <v>363</v>
      </c>
      <c r="O16" s="588" t="s">
        <v>362</v>
      </c>
      <c r="P16" s="588" t="s">
        <v>320</v>
      </c>
      <c r="Q16" s="588" t="s">
        <v>320</v>
      </c>
      <c r="R16" s="588" t="s">
        <v>362</v>
      </c>
      <c r="S16" s="588" t="s">
        <v>363</v>
      </c>
      <c r="T16" s="588" t="s">
        <v>363</v>
      </c>
      <c r="U16" s="588" t="s">
        <v>362</v>
      </c>
      <c r="V16" s="588" t="s">
        <v>362</v>
      </c>
      <c r="W16" s="588" t="s">
        <v>363</v>
      </c>
      <c r="X16" s="588" t="s">
        <v>362</v>
      </c>
      <c r="Y16" s="588" t="s">
        <v>362</v>
      </c>
      <c r="Z16" s="588" t="s">
        <v>320</v>
      </c>
      <c r="AA16" s="588" t="s">
        <v>363</v>
      </c>
      <c r="AB16" s="588" t="s">
        <v>362</v>
      </c>
      <c r="AC16" s="588" t="s">
        <v>363</v>
      </c>
      <c r="AD16" s="588" t="s">
        <v>363</v>
      </c>
    </row>
    <row r="17" spans="1:32" s="382" customFormat="1" ht="12.75">
      <c r="A17" s="574" t="s">
        <v>239</v>
      </c>
      <c r="B17" s="575">
        <v>1.5096199691810808E-2</v>
      </c>
      <c r="C17" s="575">
        <v>3.3388635420987189E-2</v>
      </c>
      <c r="D17" s="575">
        <v>2.3274984240896086E-2</v>
      </c>
      <c r="E17" s="575">
        <v>2.1624887037837486E-2</v>
      </c>
      <c r="F17" s="575">
        <v>-8.7271158353025829E-3</v>
      </c>
      <c r="G17" s="576">
        <v>2.7740828296334116E-2</v>
      </c>
      <c r="H17" s="575">
        <v>5.5232558139535412E-3</v>
      </c>
      <c r="I17" s="575">
        <v>4.7364133597113875E-2</v>
      </c>
      <c r="J17" s="575">
        <v>2.713030187237302E-2</v>
      </c>
      <c r="K17" s="575">
        <v>-1.5362162992556337E-4</v>
      </c>
      <c r="L17" s="575">
        <v>3.3680712883250266E-2</v>
      </c>
      <c r="M17" s="575">
        <v>2.1865212852337317E-2</v>
      </c>
      <c r="N17" s="575">
        <v>4.8811817597944764E-2</v>
      </c>
      <c r="O17" s="575">
        <v>2.5183239039245194E-2</v>
      </c>
      <c r="P17" s="575">
        <v>-3.3358895705521474E-2</v>
      </c>
      <c r="Q17" s="575">
        <v>-1.1904761904761904E-2</v>
      </c>
      <c r="R17" s="575" t="s">
        <v>320</v>
      </c>
      <c r="S17" s="575">
        <v>3.6329386437029064E-2</v>
      </c>
      <c r="T17" s="575">
        <v>-3.3328723551376081E-2</v>
      </c>
      <c r="U17" s="575">
        <v>3.1347962382445138E-2</v>
      </c>
      <c r="V17" s="575">
        <v>9.0241664117467035E-2</v>
      </c>
      <c r="W17" s="575">
        <v>-8.6707124449247622E-2</v>
      </c>
      <c r="X17" s="575">
        <v>-6.8266795320226697E-2</v>
      </c>
      <c r="Y17" s="575">
        <v>9.6249531860253645E-2</v>
      </c>
      <c r="Z17" s="575">
        <v>-1.5404381399373383E-2</v>
      </c>
      <c r="AA17" s="575">
        <v>-2.4605596312406674E-2</v>
      </c>
      <c r="AB17" s="575">
        <v>-8.59375E-2</v>
      </c>
      <c r="AC17" s="575">
        <v>9.1450697554611937E-2</v>
      </c>
      <c r="AD17" s="575">
        <v>0.11636167922497309</v>
      </c>
    </row>
    <row r="18" spans="1:32" s="383" customFormat="1" ht="12.75">
      <c r="A18" s="577" t="s">
        <v>346</v>
      </c>
      <c r="B18" s="578">
        <v>141457</v>
      </c>
      <c r="C18" s="578">
        <v>1563</v>
      </c>
      <c r="D18" s="578">
        <v>40190</v>
      </c>
      <c r="E18" s="578">
        <v>66351</v>
      </c>
      <c r="F18" s="578">
        <v>33353</v>
      </c>
      <c r="G18" s="579">
        <v>235740</v>
      </c>
      <c r="H18" s="578">
        <v>11153</v>
      </c>
      <c r="I18" s="578">
        <v>2885</v>
      </c>
      <c r="J18" s="578">
        <v>16660</v>
      </c>
      <c r="K18" s="578">
        <v>4381</v>
      </c>
      <c r="L18" s="578">
        <v>6366</v>
      </c>
      <c r="M18" s="580">
        <v>16992</v>
      </c>
      <c r="N18" s="580">
        <v>5852</v>
      </c>
      <c r="O18" s="578">
        <v>43039</v>
      </c>
      <c r="P18" s="578">
        <v>2543</v>
      </c>
      <c r="Q18" s="578">
        <v>14841</v>
      </c>
      <c r="R18" s="581"/>
      <c r="S18" s="578">
        <v>3396</v>
      </c>
      <c r="T18" s="578">
        <v>2490</v>
      </c>
      <c r="U18" s="578">
        <v>1822</v>
      </c>
      <c r="V18" s="578">
        <v>2052</v>
      </c>
      <c r="W18" s="578">
        <v>4154</v>
      </c>
      <c r="X18" s="578">
        <v>2831</v>
      </c>
      <c r="Y18" s="578">
        <v>5533</v>
      </c>
      <c r="Z18" s="578">
        <v>24524</v>
      </c>
      <c r="AA18" s="578">
        <v>16625</v>
      </c>
      <c r="AB18" s="578">
        <v>743</v>
      </c>
      <c r="AC18" s="578">
        <v>37831</v>
      </c>
      <c r="AD18" s="578">
        <v>9027</v>
      </c>
      <c r="AE18" s="309">
        <v>37831</v>
      </c>
      <c r="AF18" s="309">
        <v>9027</v>
      </c>
    </row>
    <row r="19" spans="1:32" s="383" customFormat="1" ht="12.75">
      <c r="A19" s="582" t="s">
        <v>347</v>
      </c>
      <c r="B19" s="583">
        <v>145434</v>
      </c>
      <c r="C19" s="583">
        <v>1616</v>
      </c>
      <c r="D19" s="583">
        <v>41513</v>
      </c>
      <c r="E19" s="583">
        <v>68072</v>
      </c>
      <c r="F19" s="583">
        <v>34233</v>
      </c>
      <c r="G19" s="584">
        <v>242716</v>
      </c>
      <c r="H19" s="583">
        <v>11696</v>
      </c>
      <c r="I19" s="583">
        <v>2836</v>
      </c>
      <c r="J19" s="583">
        <v>16410</v>
      </c>
      <c r="K19" s="583">
        <v>4400</v>
      </c>
      <c r="L19" s="583">
        <v>6759</v>
      </c>
      <c r="M19" s="585">
        <v>17199</v>
      </c>
      <c r="N19" s="580">
        <v>6294</v>
      </c>
      <c r="O19" s="583">
        <v>44771</v>
      </c>
      <c r="P19" s="583">
        <v>2676</v>
      </c>
      <c r="Q19" s="583">
        <v>15138</v>
      </c>
      <c r="R19" s="581"/>
      <c r="S19" s="583">
        <v>3770</v>
      </c>
      <c r="T19" s="583">
        <v>2444</v>
      </c>
      <c r="U19" s="583">
        <v>1986</v>
      </c>
      <c r="V19" s="583">
        <v>2223</v>
      </c>
      <c r="W19" s="583">
        <v>4105</v>
      </c>
      <c r="X19" s="583">
        <v>2727</v>
      </c>
      <c r="Y19" s="583">
        <v>6336</v>
      </c>
      <c r="Z19" s="583">
        <v>25711</v>
      </c>
      <c r="AA19" s="583">
        <v>14822</v>
      </c>
      <c r="AB19" s="583">
        <v>649</v>
      </c>
      <c r="AC19" s="583">
        <v>40416</v>
      </c>
      <c r="AD19" s="583">
        <v>9348</v>
      </c>
      <c r="AE19" s="310">
        <v>40416</v>
      </c>
      <c r="AF19" s="310">
        <v>9348</v>
      </c>
    </row>
    <row r="20" spans="1:32" s="383" customFormat="1" ht="12.75">
      <c r="A20" s="582" t="s">
        <v>436</v>
      </c>
      <c r="B20" s="583">
        <v>147258</v>
      </c>
      <c r="C20" s="583">
        <v>1643</v>
      </c>
      <c r="D20" s="583">
        <v>42035</v>
      </c>
      <c r="E20" s="583">
        <v>69185</v>
      </c>
      <c r="F20" s="583">
        <v>34395</v>
      </c>
      <c r="G20" s="584">
        <v>247009</v>
      </c>
      <c r="H20" s="583">
        <v>11551</v>
      </c>
      <c r="I20" s="583">
        <v>2872</v>
      </c>
      <c r="J20" s="583">
        <v>16653</v>
      </c>
      <c r="K20" s="583">
        <v>4238</v>
      </c>
      <c r="L20" s="583">
        <v>6738</v>
      </c>
      <c r="M20" s="585">
        <v>17535</v>
      </c>
      <c r="N20" s="580">
        <v>6538</v>
      </c>
      <c r="O20" s="583">
        <v>46168</v>
      </c>
      <c r="P20" s="583">
        <v>2605</v>
      </c>
      <c r="Q20" s="583">
        <v>15381</v>
      </c>
      <c r="R20" s="581"/>
      <c r="S20" s="583">
        <v>3982</v>
      </c>
      <c r="T20" s="583">
        <v>2297</v>
      </c>
      <c r="U20" s="583">
        <v>1934</v>
      </c>
      <c r="V20" s="583">
        <v>2263</v>
      </c>
      <c r="W20" s="583">
        <v>3770</v>
      </c>
      <c r="X20" s="583">
        <v>2733</v>
      </c>
      <c r="Y20" s="583">
        <v>6822</v>
      </c>
      <c r="Z20" s="583">
        <v>26042</v>
      </c>
      <c r="AA20" s="583">
        <v>14762</v>
      </c>
      <c r="AB20" s="583">
        <v>528</v>
      </c>
      <c r="AC20" s="583">
        <v>42102</v>
      </c>
      <c r="AD20" s="583">
        <v>9495</v>
      </c>
      <c r="AE20" s="310">
        <v>42102</v>
      </c>
      <c r="AF20" s="310">
        <v>9495</v>
      </c>
    </row>
    <row r="21" spans="1:32" s="383" customFormat="1" ht="12.75">
      <c r="A21" s="582" t="s">
        <v>819</v>
      </c>
      <c r="B21" s="583">
        <v>146901</v>
      </c>
      <c r="C21" s="583">
        <v>1661</v>
      </c>
      <c r="D21" s="583">
        <v>42206</v>
      </c>
      <c r="E21" s="583">
        <v>69337</v>
      </c>
      <c r="F21" s="583">
        <v>33697</v>
      </c>
      <c r="G21" s="584">
        <v>248530</v>
      </c>
      <c r="H21" s="583">
        <v>11530</v>
      </c>
      <c r="I21" s="583">
        <v>3000</v>
      </c>
      <c r="J21" s="583">
        <v>17024</v>
      </c>
      <c r="K21" s="583">
        <v>4339</v>
      </c>
      <c r="L21" s="583">
        <v>6844</v>
      </c>
      <c r="M21" s="585">
        <v>17619</v>
      </c>
      <c r="N21" s="580">
        <v>6532</v>
      </c>
      <c r="O21" s="583">
        <v>45784</v>
      </c>
      <c r="P21" s="583">
        <v>2521</v>
      </c>
      <c r="Q21" s="583">
        <v>14940</v>
      </c>
      <c r="R21" s="581"/>
      <c r="S21" s="583">
        <v>3851</v>
      </c>
      <c r="T21" s="583">
        <v>2330</v>
      </c>
      <c r="U21" s="583">
        <v>1974</v>
      </c>
      <c r="V21" s="583">
        <v>2376</v>
      </c>
      <c r="W21" s="583">
        <v>3662</v>
      </c>
      <c r="X21" s="583">
        <v>2575</v>
      </c>
      <c r="Y21" s="583">
        <v>6830</v>
      </c>
      <c r="Z21" s="583">
        <v>25034</v>
      </c>
      <c r="AA21" s="583">
        <v>15024</v>
      </c>
      <c r="AB21" s="583">
        <v>585</v>
      </c>
      <c r="AC21" s="583">
        <v>43785</v>
      </c>
      <c r="AD21" s="583">
        <v>10371</v>
      </c>
      <c r="AE21" s="310">
        <v>43785</v>
      </c>
      <c r="AF21" s="310">
        <v>10371</v>
      </c>
    </row>
    <row r="22" spans="1:32" s="383" customFormat="1" ht="12.75">
      <c r="A22" s="586" t="s">
        <v>426</v>
      </c>
      <c r="B22" s="587" t="s">
        <v>879</v>
      </c>
      <c r="C22" s="587" t="s">
        <v>880</v>
      </c>
      <c r="D22" s="587" t="s">
        <v>881</v>
      </c>
      <c r="E22" s="587" t="s">
        <v>882</v>
      </c>
      <c r="F22" s="587" t="s">
        <v>883</v>
      </c>
      <c r="G22" s="587" t="s">
        <v>884</v>
      </c>
      <c r="H22" s="587" t="s">
        <v>885</v>
      </c>
      <c r="I22" s="587" t="s">
        <v>886</v>
      </c>
      <c r="J22" s="587" t="s">
        <v>887</v>
      </c>
      <c r="K22" s="587" t="s">
        <v>888</v>
      </c>
      <c r="L22" s="587" t="s">
        <v>889</v>
      </c>
      <c r="M22" s="587" t="s">
        <v>890</v>
      </c>
      <c r="N22" s="587" t="s">
        <v>891</v>
      </c>
      <c r="O22" s="587" t="s">
        <v>892</v>
      </c>
      <c r="P22" s="587" t="s">
        <v>893</v>
      </c>
      <c r="Q22" s="587" t="s">
        <v>894</v>
      </c>
      <c r="R22" s="587" t="s">
        <v>320</v>
      </c>
      <c r="S22" s="587" t="s">
        <v>895</v>
      </c>
      <c r="T22" s="587" t="s">
        <v>896</v>
      </c>
      <c r="U22" s="587" t="s">
        <v>897</v>
      </c>
      <c r="V22" s="587" t="s">
        <v>898</v>
      </c>
      <c r="W22" s="587" t="s">
        <v>899</v>
      </c>
      <c r="X22" s="587" t="s">
        <v>900</v>
      </c>
      <c r="Y22" s="587" t="s">
        <v>901</v>
      </c>
      <c r="Z22" s="587" t="s">
        <v>902</v>
      </c>
      <c r="AA22" s="587" t="s">
        <v>903</v>
      </c>
      <c r="AB22" s="587" t="s">
        <v>904</v>
      </c>
      <c r="AC22" s="587" t="s">
        <v>905</v>
      </c>
      <c r="AD22" s="587" t="s">
        <v>906</v>
      </c>
    </row>
    <row r="23" spans="1:32" s="383" customFormat="1" ht="12.75">
      <c r="A23" s="586" t="s">
        <v>238</v>
      </c>
      <c r="B23" s="588" t="s">
        <v>363</v>
      </c>
      <c r="C23" s="588" t="s">
        <v>362</v>
      </c>
      <c r="D23" s="588" t="s">
        <v>363</v>
      </c>
      <c r="E23" s="588" t="s">
        <v>363</v>
      </c>
      <c r="F23" s="588" t="s">
        <v>362</v>
      </c>
      <c r="G23" s="588" t="s">
        <v>363</v>
      </c>
      <c r="H23" s="588" t="s">
        <v>362</v>
      </c>
      <c r="I23" s="588" t="s">
        <v>363</v>
      </c>
      <c r="J23" s="588" t="s">
        <v>363</v>
      </c>
      <c r="K23" s="588" t="s">
        <v>362</v>
      </c>
      <c r="L23" s="588" t="s">
        <v>363</v>
      </c>
      <c r="M23" s="588" t="s">
        <v>363</v>
      </c>
      <c r="N23" s="588" t="s">
        <v>363</v>
      </c>
      <c r="O23" s="588" t="s">
        <v>363</v>
      </c>
      <c r="P23" s="588" t="s">
        <v>362</v>
      </c>
      <c r="Q23" s="588" t="s">
        <v>362</v>
      </c>
      <c r="R23" s="588" t="s">
        <v>320</v>
      </c>
      <c r="S23" s="588" t="s">
        <v>362</v>
      </c>
      <c r="T23" s="588" t="s">
        <v>362</v>
      </c>
      <c r="U23" s="588" t="s">
        <v>362</v>
      </c>
      <c r="V23" s="588" t="s">
        <v>363</v>
      </c>
      <c r="W23" s="588" t="s">
        <v>363</v>
      </c>
      <c r="X23" s="588" t="s">
        <v>363</v>
      </c>
      <c r="Y23" s="588" t="s">
        <v>363</v>
      </c>
      <c r="Z23" s="588" t="s">
        <v>363</v>
      </c>
      <c r="AA23" s="588" t="s">
        <v>363</v>
      </c>
      <c r="AB23" s="588" t="s">
        <v>362</v>
      </c>
      <c r="AC23" s="588" t="s">
        <v>363</v>
      </c>
      <c r="AD23" s="588" t="s">
        <v>363</v>
      </c>
    </row>
    <row r="24" spans="1:32" s="383" customFormat="1" ht="12.75">
      <c r="A24" s="574" t="s">
        <v>444</v>
      </c>
      <c r="B24" s="575">
        <v>1.3379112773725027E-2</v>
      </c>
      <c r="C24" s="575">
        <v>3.608247422680412E-2</v>
      </c>
      <c r="D24" s="575">
        <v>2.3933311609674414E-2</v>
      </c>
      <c r="E24" s="575">
        <v>2.1114638147382712E-2</v>
      </c>
      <c r="F24" s="575">
        <v>-1.628521776801941E-2</v>
      </c>
      <c r="G24" s="576">
        <v>3.3521214050015916E-2</v>
      </c>
      <c r="H24" s="575">
        <v>1.212851708162266E-2</v>
      </c>
      <c r="I24" s="575">
        <v>5.4077470127432289E-2</v>
      </c>
      <c r="J24" s="575">
        <v>1.2450834124508342E-2</v>
      </c>
      <c r="K24" s="575">
        <v>1.1183956806787505E-2</v>
      </c>
      <c r="L24" s="575">
        <v>3.106429586819235E-2</v>
      </c>
      <c r="M24" s="575">
        <v>3.4745672342090012E-3</v>
      </c>
      <c r="N24" s="575">
        <v>8.3504597079502488E-2</v>
      </c>
      <c r="O24" s="575">
        <v>2.53482699564801E-2</v>
      </c>
      <c r="P24" s="575">
        <v>-3.3358895705521474E-2</v>
      </c>
      <c r="Q24" s="575">
        <v>-1.1904761904761904E-2</v>
      </c>
      <c r="R24" s="575">
        <v>1.0537398992220269E-2</v>
      </c>
      <c r="S24" s="575">
        <v>4.3175393727284898E-2</v>
      </c>
      <c r="T24" s="575">
        <v>-3.9914146929246594E-2</v>
      </c>
      <c r="U24" s="575">
        <v>3.2172176614155758E-2</v>
      </c>
      <c r="V24" s="575">
        <v>8.1643658326143287E-2</v>
      </c>
      <c r="W24" s="575">
        <v>-7.0035344940437227E-2</v>
      </c>
      <c r="X24" s="575">
        <v>-3.0845497108234584E-2</v>
      </c>
      <c r="Y24" s="575">
        <v>9.5969289827255277E-2</v>
      </c>
      <c r="Z24" s="575">
        <v>-1.5404381399373383E-2</v>
      </c>
      <c r="AA24" s="575">
        <v>1.2057437246519786E-3</v>
      </c>
      <c r="AB24" s="575">
        <v>-2.2321428571428523E-2</v>
      </c>
      <c r="AC24" s="575">
        <v>9.758114533801944E-2</v>
      </c>
      <c r="AD24" s="575">
        <v>0.13408210585570499</v>
      </c>
    </row>
    <row r="25" spans="1:32" s="383" customFormat="1" ht="12.75">
      <c r="A25" s="589" t="s">
        <v>445</v>
      </c>
      <c r="B25" s="588">
        <v>289371</v>
      </c>
      <c r="C25" s="588">
        <v>3215</v>
      </c>
      <c r="D25" s="588">
        <v>66640</v>
      </c>
      <c r="E25" s="588">
        <v>153186</v>
      </c>
      <c r="F25" s="588">
        <v>66330</v>
      </c>
      <c r="G25" s="590">
        <v>464825</v>
      </c>
      <c r="H25" s="588">
        <v>25578</v>
      </c>
      <c r="I25" s="588">
        <v>9127</v>
      </c>
      <c r="J25" s="588">
        <v>37424</v>
      </c>
      <c r="K25" s="588">
        <v>13158</v>
      </c>
      <c r="L25" s="588">
        <v>13615</v>
      </c>
      <c r="M25" s="588">
        <v>37252</v>
      </c>
      <c r="N25" s="588">
        <v>11510</v>
      </c>
      <c r="O25" s="588">
        <v>43325</v>
      </c>
      <c r="P25" s="588">
        <v>2543</v>
      </c>
      <c r="Q25" s="588">
        <v>14841</v>
      </c>
      <c r="R25" s="588">
        <v>38083</v>
      </c>
      <c r="S25" s="588">
        <v>8993</v>
      </c>
      <c r="T25" s="588">
        <v>9049</v>
      </c>
      <c r="U25" s="588">
        <v>4387</v>
      </c>
      <c r="V25" s="588">
        <v>2909</v>
      </c>
      <c r="W25" s="588">
        <v>7809</v>
      </c>
      <c r="X25" s="588">
        <v>9768</v>
      </c>
      <c r="Y25" s="588">
        <v>5552</v>
      </c>
      <c r="Z25" s="588">
        <v>24524</v>
      </c>
      <c r="AA25" s="588">
        <v>37835</v>
      </c>
      <c r="AB25" s="588">
        <v>1659</v>
      </c>
      <c r="AC25" s="588">
        <v>81785</v>
      </c>
      <c r="AD25" s="588">
        <v>24099</v>
      </c>
    </row>
    <row r="26" spans="1:32" s="383" customFormat="1" ht="12.75">
      <c r="A26" s="586" t="s">
        <v>539</v>
      </c>
      <c r="B26" s="588">
        <v>298808</v>
      </c>
      <c r="C26" s="588">
        <v>3266</v>
      </c>
      <c r="D26" s="588">
        <v>68994</v>
      </c>
      <c r="E26" s="588">
        <v>158167</v>
      </c>
      <c r="F26" s="588">
        <v>68381</v>
      </c>
      <c r="G26" s="590">
        <v>480731</v>
      </c>
      <c r="H26" s="588">
        <v>27088</v>
      </c>
      <c r="I26" s="588">
        <v>9260</v>
      </c>
      <c r="J26" s="588">
        <v>36543</v>
      </c>
      <c r="K26" s="588">
        <v>13028</v>
      </c>
      <c r="L26" s="588">
        <v>14611</v>
      </c>
      <c r="M26" s="588">
        <v>37412</v>
      </c>
      <c r="N26" s="588">
        <v>12409</v>
      </c>
      <c r="O26" s="588">
        <v>45058</v>
      </c>
      <c r="P26" s="588">
        <v>2676</v>
      </c>
      <c r="Q26" s="588">
        <v>15138</v>
      </c>
      <c r="R26" s="588">
        <v>41355</v>
      </c>
      <c r="S26" s="588">
        <v>10154</v>
      </c>
      <c r="T26" s="588">
        <v>8895</v>
      </c>
      <c r="U26" s="588">
        <v>4671</v>
      </c>
      <c r="V26" s="588">
        <v>3138</v>
      </c>
      <c r="W26" s="588">
        <v>7801</v>
      </c>
      <c r="X26" s="588">
        <v>9571</v>
      </c>
      <c r="Y26" s="588">
        <v>6355</v>
      </c>
      <c r="Z26" s="588">
        <v>25711</v>
      </c>
      <c r="AA26" s="588">
        <v>35788</v>
      </c>
      <c r="AB26" s="588">
        <v>1514</v>
      </c>
      <c r="AC26" s="588">
        <v>87530</v>
      </c>
      <c r="AD26" s="588">
        <v>25025</v>
      </c>
    </row>
    <row r="27" spans="1:32" s="383" customFormat="1" ht="12.75">
      <c r="A27" s="586" t="s">
        <v>446</v>
      </c>
      <c r="B27" s="588">
        <v>299847</v>
      </c>
      <c r="C27" s="588">
        <v>3413</v>
      </c>
      <c r="D27" s="588">
        <v>69979</v>
      </c>
      <c r="E27" s="588">
        <v>158037</v>
      </c>
      <c r="F27" s="588">
        <v>68418</v>
      </c>
      <c r="G27" s="590">
        <v>487268</v>
      </c>
      <c r="H27" s="588">
        <v>26981</v>
      </c>
      <c r="I27" s="588">
        <v>9314</v>
      </c>
      <c r="J27" s="588">
        <v>36628</v>
      </c>
      <c r="K27" s="588">
        <v>12709</v>
      </c>
      <c r="L27" s="588">
        <v>14685</v>
      </c>
      <c r="M27" s="588">
        <v>37868</v>
      </c>
      <c r="N27" s="588">
        <v>13061</v>
      </c>
      <c r="O27" s="588">
        <v>46498</v>
      </c>
      <c r="P27" s="588">
        <v>2605</v>
      </c>
      <c r="Q27" s="588">
        <v>15381</v>
      </c>
      <c r="R27" s="588">
        <v>40231</v>
      </c>
      <c r="S27" s="588">
        <v>10569</v>
      </c>
      <c r="T27" s="588">
        <v>8613</v>
      </c>
      <c r="U27" s="588">
        <v>4463</v>
      </c>
      <c r="V27" s="588">
        <v>3225</v>
      </c>
      <c r="W27" s="588">
        <v>7307</v>
      </c>
      <c r="X27" s="588">
        <v>9709</v>
      </c>
      <c r="Y27" s="588">
        <v>6849</v>
      </c>
      <c r="Z27" s="588">
        <v>26042</v>
      </c>
      <c r="AA27" s="588">
        <v>35853</v>
      </c>
      <c r="AB27" s="588">
        <v>1307</v>
      </c>
      <c r="AC27" s="588">
        <v>91883</v>
      </c>
      <c r="AD27" s="588">
        <v>25487</v>
      </c>
    </row>
    <row r="28" spans="1:32" s="383" customFormat="1" ht="12.75">
      <c r="A28" s="586" t="s">
        <v>820</v>
      </c>
      <c r="B28" s="588">
        <v>299969</v>
      </c>
      <c r="C28" s="588">
        <v>3417</v>
      </c>
      <c r="D28" s="588">
        <v>70178</v>
      </c>
      <c r="E28" s="588">
        <v>159767</v>
      </c>
      <c r="F28" s="588">
        <v>66607</v>
      </c>
      <c r="G28" s="590">
        <v>493618</v>
      </c>
      <c r="H28" s="588">
        <v>26871</v>
      </c>
      <c r="I28" s="588">
        <v>9733</v>
      </c>
      <c r="J28" s="588">
        <v>37324</v>
      </c>
      <c r="K28" s="588">
        <v>13110</v>
      </c>
      <c r="L28" s="588">
        <v>14748</v>
      </c>
      <c r="M28" s="588">
        <v>37641</v>
      </c>
      <c r="N28" s="588">
        <v>13356</v>
      </c>
      <c r="O28" s="588">
        <v>46100</v>
      </c>
      <c r="P28" s="588">
        <v>2521</v>
      </c>
      <c r="Q28" s="588">
        <v>14940</v>
      </c>
      <c r="R28" s="588">
        <v>40310</v>
      </c>
      <c r="S28" s="588">
        <v>10333</v>
      </c>
      <c r="T28" s="588">
        <v>8499</v>
      </c>
      <c r="U28" s="588">
        <v>4652</v>
      </c>
      <c r="V28" s="588">
        <v>3343</v>
      </c>
      <c r="W28" s="588">
        <v>7104</v>
      </c>
      <c r="X28" s="588">
        <v>9384</v>
      </c>
      <c r="Y28" s="588">
        <v>6852</v>
      </c>
      <c r="Z28" s="588">
        <v>25034</v>
      </c>
      <c r="AA28" s="588">
        <v>36536</v>
      </c>
      <c r="AB28" s="588">
        <v>1460</v>
      </c>
      <c r="AC28" s="588">
        <v>95562</v>
      </c>
      <c r="AD28" s="588">
        <v>28205</v>
      </c>
    </row>
    <row r="29" spans="1:32" s="383" customFormat="1" ht="12.75">
      <c r="A29" s="586" t="s">
        <v>426</v>
      </c>
      <c r="B29" s="587" t="s">
        <v>907</v>
      </c>
      <c r="C29" s="587" t="s">
        <v>908</v>
      </c>
      <c r="D29" s="587" t="s">
        <v>909</v>
      </c>
      <c r="E29" s="587" t="s">
        <v>910</v>
      </c>
      <c r="F29" s="587" t="s">
        <v>911</v>
      </c>
      <c r="G29" s="587" t="s">
        <v>912</v>
      </c>
      <c r="H29" s="587" t="s">
        <v>913</v>
      </c>
      <c r="I29" s="587" t="s">
        <v>914</v>
      </c>
      <c r="J29" s="587" t="s">
        <v>915</v>
      </c>
      <c r="K29" s="587" t="s">
        <v>916</v>
      </c>
      <c r="L29" s="587" t="s">
        <v>917</v>
      </c>
      <c r="M29" s="587" t="s">
        <v>918</v>
      </c>
      <c r="N29" s="587" t="s">
        <v>919</v>
      </c>
      <c r="O29" s="587" t="s">
        <v>920</v>
      </c>
      <c r="P29" s="587" t="s">
        <v>893</v>
      </c>
      <c r="Q29" s="587" t="s">
        <v>894</v>
      </c>
      <c r="R29" s="587" t="s">
        <v>867</v>
      </c>
      <c r="S29" s="587" t="s">
        <v>921</v>
      </c>
      <c r="T29" s="587" t="s">
        <v>922</v>
      </c>
      <c r="U29" s="587" t="s">
        <v>923</v>
      </c>
      <c r="V29" s="587" t="s">
        <v>924</v>
      </c>
      <c r="W29" s="587" t="s">
        <v>925</v>
      </c>
      <c r="X29" s="587" t="s">
        <v>926</v>
      </c>
      <c r="Y29" s="587" t="s">
        <v>927</v>
      </c>
      <c r="Z29" s="587" t="s">
        <v>902</v>
      </c>
      <c r="AA29" s="587" t="s">
        <v>928</v>
      </c>
      <c r="AB29" s="587" t="s">
        <v>929</v>
      </c>
      <c r="AC29" s="587" t="s">
        <v>816</v>
      </c>
      <c r="AD29" s="587" t="s">
        <v>817</v>
      </c>
    </row>
    <row r="30" spans="1:32" s="383" customFormat="1" ht="13.5" thickBot="1">
      <c r="A30" s="591" t="s">
        <v>238</v>
      </c>
      <c r="B30" s="588" t="s">
        <v>363</v>
      </c>
      <c r="C30" s="588" t="s">
        <v>362</v>
      </c>
      <c r="D30" s="588" t="s">
        <v>363</v>
      </c>
      <c r="E30" s="588" t="s">
        <v>363</v>
      </c>
      <c r="F30" s="588" t="s">
        <v>363</v>
      </c>
      <c r="G30" s="588" t="s">
        <v>363</v>
      </c>
      <c r="H30" s="588" t="s">
        <v>362</v>
      </c>
      <c r="I30" s="588" t="s">
        <v>363</v>
      </c>
      <c r="J30" s="588" t="s">
        <v>363</v>
      </c>
      <c r="K30" s="588" t="s">
        <v>362</v>
      </c>
      <c r="L30" s="588" t="s">
        <v>363</v>
      </c>
      <c r="M30" s="588" t="s">
        <v>362</v>
      </c>
      <c r="N30" s="588" t="s">
        <v>363</v>
      </c>
      <c r="O30" s="588" t="s">
        <v>363</v>
      </c>
      <c r="P30" s="588" t="s">
        <v>362</v>
      </c>
      <c r="Q30" s="588" t="s">
        <v>362</v>
      </c>
      <c r="R30" s="588" t="s">
        <v>362</v>
      </c>
      <c r="S30" s="588" t="s">
        <v>363</v>
      </c>
      <c r="T30" s="588" t="s">
        <v>363</v>
      </c>
      <c r="U30" s="588" t="s">
        <v>362</v>
      </c>
      <c r="V30" s="588" t="s">
        <v>363</v>
      </c>
      <c r="W30" s="588" t="s">
        <v>363</v>
      </c>
      <c r="X30" s="588" t="s">
        <v>363</v>
      </c>
      <c r="Y30" s="588" t="s">
        <v>363</v>
      </c>
      <c r="Z30" s="588" t="s">
        <v>363</v>
      </c>
      <c r="AA30" s="588" t="s">
        <v>362</v>
      </c>
      <c r="AB30" s="588" t="s">
        <v>362</v>
      </c>
      <c r="AC30" s="588" t="s">
        <v>363</v>
      </c>
      <c r="AD30" s="588" t="s">
        <v>363</v>
      </c>
    </row>
    <row r="31" spans="1:32" s="381" customFormat="1" ht="15.75">
      <c r="A31" s="571" t="s">
        <v>248</v>
      </c>
      <c r="B31" s="572"/>
      <c r="C31" s="572"/>
      <c r="D31" s="572"/>
      <c r="E31" s="572"/>
      <c r="F31" s="572"/>
      <c r="G31" s="573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</row>
    <row r="32" spans="1:32" s="383" customFormat="1" ht="12.75">
      <c r="A32" s="577" t="s">
        <v>466</v>
      </c>
      <c r="B32" s="592">
        <v>2036</v>
      </c>
      <c r="C32" s="592">
        <v>2</v>
      </c>
      <c r="D32" s="592">
        <v>64</v>
      </c>
      <c r="E32" s="592">
        <v>493</v>
      </c>
      <c r="F32" s="592">
        <v>1477</v>
      </c>
      <c r="G32" s="592">
        <v>2342</v>
      </c>
      <c r="H32" s="592">
        <v>244</v>
      </c>
      <c r="I32" s="592">
        <v>26</v>
      </c>
      <c r="J32" s="592">
        <v>185</v>
      </c>
      <c r="K32" s="592">
        <v>78</v>
      </c>
      <c r="L32" s="592">
        <v>181</v>
      </c>
      <c r="M32" s="592">
        <v>229</v>
      </c>
      <c r="N32" s="592">
        <v>12</v>
      </c>
      <c r="O32" s="592">
        <v>139</v>
      </c>
      <c r="P32" s="592">
        <v>5</v>
      </c>
      <c r="Q32" s="592">
        <v>87</v>
      </c>
      <c r="R32" s="592">
        <v>204</v>
      </c>
      <c r="S32" s="592">
        <v>64</v>
      </c>
      <c r="T32" s="592">
        <v>79</v>
      </c>
      <c r="U32" s="592">
        <v>38</v>
      </c>
      <c r="V32" s="592">
        <v>9</v>
      </c>
      <c r="W32" s="592">
        <v>352</v>
      </c>
      <c r="X32" s="592">
        <v>104</v>
      </c>
      <c r="Y32" s="592">
        <v>0</v>
      </c>
      <c r="Z32" s="592">
        <v>0</v>
      </c>
      <c r="AA32" s="592">
        <v>298</v>
      </c>
      <c r="AB32" s="593"/>
      <c r="AC32" s="593"/>
      <c r="AD32" s="594"/>
    </row>
    <row r="33" spans="1:30" s="384" customFormat="1" ht="12.75">
      <c r="A33" s="589" t="s">
        <v>249</v>
      </c>
      <c r="B33" s="593">
        <v>6.7873680280295633E-3</v>
      </c>
      <c r="C33" s="593">
        <v>5.8530875036581797E-4</v>
      </c>
      <c r="D33" s="593">
        <v>9.1196671321496761E-4</v>
      </c>
      <c r="E33" s="593">
        <v>3.0857436141380886E-3</v>
      </c>
      <c r="F33" s="593">
        <v>2.2174846487606408E-2</v>
      </c>
      <c r="G33" s="593">
        <v>4.7445595582008759E-3</v>
      </c>
      <c r="H33" s="593">
        <v>9.080421272003274E-3</v>
      </c>
      <c r="I33" s="593">
        <v>2.671324360423302E-3</v>
      </c>
      <c r="J33" s="593">
        <v>4.9565962919301257E-3</v>
      </c>
      <c r="K33" s="593">
        <v>5.9496567505720821E-3</v>
      </c>
      <c r="L33" s="593">
        <v>1.2272850556007594E-2</v>
      </c>
      <c r="M33" s="593">
        <v>6.0837916102122686E-3</v>
      </c>
      <c r="N33" s="593">
        <v>8.9847259658580418E-4</v>
      </c>
      <c r="O33" s="593">
        <v>3.015184381778742E-3</v>
      </c>
      <c r="P33" s="593">
        <v>1.9833399444664813E-3</v>
      </c>
      <c r="Q33" s="593">
        <v>5.823293172690763E-3</v>
      </c>
      <c r="R33" s="593">
        <v>5.0607789630364676E-3</v>
      </c>
      <c r="S33" s="593">
        <v>6.1937481854253363E-3</v>
      </c>
      <c r="T33" s="593">
        <v>9.2952112013178021E-3</v>
      </c>
      <c r="U33" s="593">
        <v>8.1685296646603605E-3</v>
      </c>
      <c r="V33" s="593">
        <v>2.6921926413401138E-3</v>
      </c>
      <c r="W33" s="593">
        <v>4.954954954954955E-2</v>
      </c>
      <c r="X33" s="593">
        <v>1.1082693947144074E-2</v>
      </c>
      <c r="Y33" s="593">
        <v>0</v>
      </c>
      <c r="Z33" s="593">
        <v>0</v>
      </c>
      <c r="AA33" s="593">
        <v>8.156338953361068E-3</v>
      </c>
      <c r="AB33" s="593"/>
      <c r="AC33" s="593"/>
      <c r="AD33" s="595"/>
    </row>
    <row r="34" spans="1:30" s="383" customFormat="1" ht="12.75">
      <c r="A34" s="577" t="s">
        <v>465</v>
      </c>
      <c r="B34" s="592">
        <v>4399</v>
      </c>
      <c r="C34" s="592">
        <v>10</v>
      </c>
      <c r="D34" s="592">
        <v>260</v>
      </c>
      <c r="E34" s="592">
        <v>1530</v>
      </c>
      <c r="F34" s="592">
        <v>2599</v>
      </c>
      <c r="G34" s="592">
        <v>4879</v>
      </c>
      <c r="H34" s="592">
        <v>452</v>
      </c>
      <c r="I34" s="592">
        <v>49</v>
      </c>
      <c r="J34" s="592">
        <v>521</v>
      </c>
      <c r="K34" s="592">
        <v>229</v>
      </c>
      <c r="L34" s="592">
        <v>445</v>
      </c>
      <c r="M34" s="592">
        <v>851</v>
      </c>
      <c r="N34" s="592">
        <v>15</v>
      </c>
      <c r="O34" s="592">
        <v>186</v>
      </c>
      <c r="P34" s="592">
        <v>11</v>
      </c>
      <c r="Q34" s="592">
        <v>168</v>
      </c>
      <c r="R34" s="592">
        <v>272</v>
      </c>
      <c r="S34" s="592">
        <v>164</v>
      </c>
      <c r="T34" s="592">
        <v>133</v>
      </c>
      <c r="U34" s="592">
        <v>63</v>
      </c>
      <c r="V34" s="592">
        <v>24</v>
      </c>
      <c r="W34" s="592">
        <v>595</v>
      </c>
      <c r="X34" s="592">
        <v>221</v>
      </c>
      <c r="Y34" s="592">
        <v>0</v>
      </c>
      <c r="Z34" s="592">
        <v>1</v>
      </c>
      <c r="AA34" s="592">
        <v>460</v>
      </c>
      <c r="AB34" s="593"/>
      <c r="AC34" s="593"/>
      <c r="AD34" s="594"/>
    </row>
    <row r="35" spans="1:30" s="385" customFormat="1" ht="13.5" thickBot="1">
      <c r="A35" s="589" t="s">
        <v>251</v>
      </c>
      <c r="B35" s="593">
        <v>1.466484870103244E-2</v>
      </c>
      <c r="C35" s="593">
        <v>2.9265437518290896E-3</v>
      </c>
      <c r="D35" s="593">
        <v>3.7048647724358063E-3</v>
      </c>
      <c r="E35" s="593">
        <v>9.5764456990492398E-3</v>
      </c>
      <c r="F35" s="593">
        <v>3.9019922830933688E-2</v>
      </c>
      <c r="G35" s="593">
        <v>9.8841614365764614E-3</v>
      </c>
      <c r="H35" s="593">
        <v>1.6821108257973279E-2</v>
      </c>
      <c r="I35" s="593">
        <v>5.0344189869516078E-3</v>
      </c>
      <c r="J35" s="593">
        <v>1.3958846854570786E-2</v>
      </c>
      <c r="K35" s="593">
        <v>1.7467581998474448E-2</v>
      </c>
      <c r="L35" s="593">
        <v>3.0173582858692705E-2</v>
      </c>
      <c r="M35" s="593">
        <v>2.2608326027470045E-2</v>
      </c>
      <c r="N35" s="593">
        <v>1.1230907457322552E-3</v>
      </c>
      <c r="O35" s="593">
        <v>4.0347071583514103E-3</v>
      </c>
      <c r="P35" s="593">
        <v>4.3633478778262597E-3</v>
      </c>
      <c r="Q35" s="593">
        <v>1.1244979919678716E-2</v>
      </c>
      <c r="R35" s="593">
        <v>6.7477052840486228E-3</v>
      </c>
      <c r="S35" s="593">
        <v>1.5871479725152425E-2</v>
      </c>
      <c r="T35" s="593">
        <v>1.5648899870573007E-2</v>
      </c>
      <c r="U35" s="593">
        <v>1.354256233877902E-2</v>
      </c>
      <c r="V35" s="593">
        <v>7.1791803769069695E-3</v>
      </c>
      <c r="W35" s="593">
        <v>8.3755630630630629E-2</v>
      </c>
      <c r="X35" s="593">
        <v>2.355072463768116E-2</v>
      </c>
      <c r="Y35" s="593">
        <v>0</v>
      </c>
      <c r="Z35" s="593">
        <v>3.9945673883518416E-5</v>
      </c>
      <c r="AA35" s="593">
        <v>1.2590321874315743E-2</v>
      </c>
      <c r="AB35" s="593"/>
      <c r="AC35" s="593"/>
      <c r="AD35" s="595"/>
    </row>
    <row r="36" spans="1:30" s="381" customFormat="1" ht="15.75">
      <c r="A36" s="571" t="s">
        <v>252</v>
      </c>
      <c r="B36" s="572"/>
      <c r="C36" s="572"/>
      <c r="D36" s="572"/>
      <c r="E36" s="572"/>
      <c r="F36" s="572"/>
      <c r="G36" s="573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96"/>
    </row>
    <row r="37" spans="1:30" s="383" customFormat="1" ht="12.75">
      <c r="A37" s="597" t="s">
        <v>467</v>
      </c>
      <c r="B37" s="592">
        <v>256057</v>
      </c>
      <c r="C37" s="592">
        <v>3220</v>
      </c>
      <c r="D37" s="592">
        <v>67485</v>
      </c>
      <c r="E37" s="592">
        <v>142668</v>
      </c>
      <c r="F37" s="592">
        <v>42684</v>
      </c>
      <c r="G37" s="592">
        <v>445316</v>
      </c>
      <c r="H37" s="592">
        <v>23162</v>
      </c>
      <c r="I37" s="592">
        <v>9471</v>
      </c>
      <c r="J37" s="592">
        <v>33242</v>
      </c>
      <c r="K37" s="592">
        <v>12209</v>
      </c>
      <c r="L37" s="592">
        <v>7647</v>
      </c>
      <c r="M37" s="592">
        <v>26653</v>
      </c>
      <c r="N37" s="592">
        <v>13291</v>
      </c>
      <c r="O37" s="592">
        <v>45406</v>
      </c>
      <c r="P37" s="592">
        <v>2481</v>
      </c>
      <c r="Q37" s="592">
        <v>14106</v>
      </c>
      <c r="R37" s="592">
        <v>34821</v>
      </c>
      <c r="S37" s="592">
        <v>7651</v>
      </c>
      <c r="T37" s="592">
        <v>7687</v>
      </c>
      <c r="U37" s="592">
        <v>3295</v>
      </c>
      <c r="V37" s="592">
        <v>3233</v>
      </c>
      <c r="W37" s="592">
        <v>3474</v>
      </c>
      <c r="X37" s="592">
        <v>8228</v>
      </c>
      <c r="Y37" s="592">
        <v>6850</v>
      </c>
      <c r="Z37" s="592">
        <v>25031</v>
      </c>
      <c r="AA37" s="592">
        <v>32416</v>
      </c>
      <c r="AB37" s="598"/>
      <c r="AC37" s="598"/>
      <c r="AD37" s="594"/>
    </row>
    <row r="38" spans="1:30" s="384" customFormat="1" ht="13.5" thickBot="1">
      <c r="A38" s="599" t="s">
        <v>253</v>
      </c>
      <c r="B38" s="593">
        <v>0.85361153985911875</v>
      </c>
      <c r="C38" s="593">
        <v>0.94234708808896694</v>
      </c>
      <c r="D38" s="593">
        <v>0.96162615064550139</v>
      </c>
      <c r="E38" s="593">
        <v>0.89297539541957971</v>
      </c>
      <c r="F38" s="593">
        <v>0.64083354602369125</v>
      </c>
      <c r="G38" s="593">
        <v>0.90214700436369821</v>
      </c>
      <c r="H38" s="593">
        <v>0.86197015369729446</v>
      </c>
      <c r="I38" s="593">
        <v>0.97308126990650368</v>
      </c>
      <c r="J38" s="593">
        <v>0.89063337262887154</v>
      </c>
      <c r="K38" s="593">
        <v>0.93127383676582765</v>
      </c>
      <c r="L38" s="593">
        <v>0.51851098454027666</v>
      </c>
      <c r="M38" s="593">
        <v>0.70808426981217287</v>
      </c>
      <c r="N38" s="593">
        <v>0.99513327343516023</v>
      </c>
      <c r="O38" s="593">
        <v>0.98494577006507589</v>
      </c>
      <c r="P38" s="593">
        <v>0.98413328044426818</v>
      </c>
      <c r="Q38" s="593">
        <v>0.94417670682730925</v>
      </c>
      <c r="R38" s="593">
        <v>0.86383031505829821</v>
      </c>
      <c r="S38" s="593">
        <v>0.74044324010451945</v>
      </c>
      <c r="T38" s="593">
        <v>0.90445934815860685</v>
      </c>
      <c r="U38" s="593">
        <v>0.70829750644883915</v>
      </c>
      <c r="V38" s="593">
        <v>0.96709542327250975</v>
      </c>
      <c r="W38" s="593">
        <v>0.48902027027027029</v>
      </c>
      <c r="X38" s="593">
        <v>0.87681159420289856</v>
      </c>
      <c r="Y38" s="593">
        <v>0.99970811441914764</v>
      </c>
      <c r="Z38" s="593">
        <v>0.99988016297834947</v>
      </c>
      <c r="AA38" s="593">
        <v>0.88723450843004159</v>
      </c>
      <c r="AB38" s="593"/>
      <c r="AC38" s="593"/>
      <c r="AD38" s="595"/>
    </row>
    <row r="39" spans="1:30" s="381" customFormat="1" ht="15.75">
      <c r="A39" s="571" t="s">
        <v>254</v>
      </c>
      <c r="B39" s="572"/>
      <c r="C39" s="572"/>
      <c r="D39" s="572"/>
      <c r="E39" s="572"/>
      <c r="F39" s="572"/>
      <c r="G39" s="573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96"/>
    </row>
    <row r="40" spans="1:30" s="383" customFormat="1" ht="12.75">
      <c r="A40" s="600" t="s">
        <v>471</v>
      </c>
      <c r="B40" s="592">
        <v>3845</v>
      </c>
      <c r="C40" s="592">
        <v>31</v>
      </c>
      <c r="D40" s="592">
        <v>639</v>
      </c>
      <c r="E40" s="592">
        <v>1949</v>
      </c>
      <c r="F40" s="592">
        <v>1226</v>
      </c>
      <c r="G40" s="592">
        <v>5020</v>
      </c>
      <c r="H40" s="592">
        <v>184</v>
      </c>
      <c r="I40" s="592">
        <v>176</v>
      </c>
      <c r="J40" s="592">
        <v>296</v>
      </c>
      <c r="K40" s="592">
        <v>215</v>
      </c>
      <c r="L40" s="592">
        <v>448</v>
      </c>
      <c r="M40" s="592">
        <v>787</v>
      </c>
      <c r="N40" s="592">
        <v>0</v>
      </c>
      <c r="O40" s="592">
        <v>401</v>
      </c>
      <c r="P40" s="592">
        <v>27</v>
      </c>
      <c r="Q40" s="592">
        <v>163</v>
      </c>
      <c r="R40" s="592">
        <v>132</v>
      </c>
      <c r="S40" s="592">
        <v>90</v>
      </c>
      <c r="T40" s="592">
        <v>62</v>
      </c>
      <c r="U40" s="592">
        <v>15</v>
      </c>
      <c r="V40" s="592">
        <v>79</v>
      </c>
      <c r="W40" s="592">
        <v>677</v>
      </c>
      <c r="X40" s="592">
        <v>93</v>
      </c>
      <c r="Y40" s="592">
        <v>15</v>
      </c>
      <c r="Z40" s="592">
        <v>34</v>
      </c>
      <c r="AA40" s="592">
        <v>954</v>
      </c>
      <c r="AB40" s="593"/>
      <c r="AC40" s="593"/>
      <c r="AD40" s="594"/>
    </row>
    <row r="41" spans="1:30" s="384" customFormat="1" ht="12.75">
      <c r="A41" s="601" t="s">
        <v>256</v>
      </c>
      <c r="B41" s="593">
        <v>1.5016187801934726E-2</v>
      </c>
      <c r="C41" s="593">
        <v>9.6273291925465833E-3</v>
      </c>
      <c r="D41" s="593">
        <v>9.4687708379639912E-3</v>
      </c>
      <c r="E41" s="593">
        <v>1.3661087279558134E-2</v>
      </c>
      <c r="F41" s="593">
        <v>2.8722706400524788E-2</v>
      </c>
      <c r="G41" s="593">
        <v>1.1272893855150051E-2</v>
      </c>
      <c r="H41" s="593">
        <v>7.9440462827044291E-3</v>
      </c>
      <c r="I41" s="593">
        <v>1.8583042973286876E-2</v>
      </c>
      <c r="J41" s="593">
        <v>8.9043980506588044E-3</v>
      </c>
      <c r="K41" s="593">
        <v>1.7609959865672865E-2</v>
      </c>
      <c r="L41" s="593">
        <v>5.8585066038969527E-2</v>
      </c>
      <c r="M41" s="593">
        <v>2.9527632911867333E-2</v>
      </c>
      <c r="N41" s="593">
        <v>0</v>
      </c>
      <c r="O41" s="593">
        <v>8.8314319693432591E-3</v>
      </c>
      <c r="P41" s="593">
        <v>1.0882708585247884E-2</v>
      </c>
      <c r="Q41" s="593">
        <v>1.1555366510704665E-2</v>
      </c>
      <c r="R41" s="593">
        <v>3.7908158869647628E-3</v>
      </c>
      <c r="S41" s="593">
        <v>1.1763168213305451E-2</v>
      </c>
      <c r="T41" s="593">
        <v>8.0655652400156101E-3</v>
      </c>
      <c r="U41" s="593">
        <v>4.552352048558422E-3</v>
      </c>
      <c r="V41" s="593">
        <v>2.4435508815341789E-2</v>
      </c>
      <c r="W41" s="593">
        <v>0.1948762233736327</v>
      </c>
      <c r="X41" s="593">
        <v>1.1302868254739912E-2</v>
      </c>
      <c r="Y41" s="593">
        <v>2.1897810218978104E-3</v>
      </c>
      <c r="Z41" s="593">
        <v>1.3583156885462026E-3</v>
      </c>
      <c r="AA41" s="593">
        <v>2.9429911154985191E-2</v>
      </c>
      <c r="AB41" s="593"/>
      <c r="AC41" s="593"/>
      <c r="AD41" s="595"/>
    </row>
    <row r="42" spans="1:30" s="383" customFormat="1" ht="12.75">
      <c r="A42" s="577" t="s">
        <v>469</v>
      </c>
      <c r="B42" s="592">
        <v>13786</v>
      </c>
      <c r="C42" s="592">
        <v>177</v>
      </c>
      <c r="D42" s="592">
        <v>1431</v>
      </c>
      <c r="E42" s="592">
        <v>6067</v>
      </c>
      <c r="F42" s="592">
        <v>6111</v>
      </c>
      <c r="G42" s="592">
        <v>17311</v>
      </c>
      <c r="H42" s="592">
        <v>3423</v>
      </c>
      <c r="I42" s="592">
        <v>69</v>
      </c>
      <c r="J42" s="592">
        <v>357</v>
      </c>
      <c r="K42" s="592">
        <v>99</v>
      </c>
      <c r="L42" s="592">
        <v>2934</v>
      </c>
      <c r="M42" s="592">
        <v>916</v>
      </c>
      <c r="N42" s="592">
        <v>65</v>
      </c>
      <c r="O42" s="592">
        <v>48</v>
      </c>
      <c r="P42" s="592">
        <v>6</v>
      </c>
      <c r="Q42" s="592">
        <v>74</v>
      </c>
      <c r="R42" s="592">
        <v>2178</v>
      </c>
      <c r="S42" s="592">
        <v>1582</v>
      </c>
      <c r="T42" s="592">
        <v>161</v>
      </c>
      <c r="U42" s="592">
        <v>1051</v>
      </c>
      <c r="V42" s="592">
        <v>32</v>
      </c>
      <c r="W42" s="592">
        <v>105</v>
      </c>
      <c r="X42" s="592">
        <v>686</v>
      </c>
      <c r="Y42" s="592">
        <v>1</v>
      </c>
      <c r="Z42" s="592">
        <v>2</v>
      </c>
      <c r="AA42" s="592">
        <v>3332</v>
      </c>
      <c r="AB42" s="593"/>
      <c r="AC42" s="593"/>
      <c r="AD42" s="594"/>
    </row>
    <row r="43" spans="1:30" s="385" customFormat="1" ht="13.5" thickBot="1">
      <c r="A43" s="602" t="s">
        <v>470</v>
      </c>
      <c r="B43" s="603">
        <v>0.31394607396611407</v>
      </c>
      <c r="C43" s="603">
        <v>0.89847715736040612</v>
      </c>
      <c r="D43" s="603">
        <v>0.5313776457482362</v>
      </c>
      <c r="E43" s="603">
        <v>0.35481607111526992</v>
      </c>
      <c r="F43" s="603">
        <v>0.25544455126865362</v>
      </c>
      <c r="G43" s="603">
        <v>0.35839095689619477</v>
      </c>
      <c r="H43" s="603">
        <v>0.92289026691830678</v>
      </c>
      <c r="I43" s="603">
        <v>0.26335877862595419</v>
      </c>
      <c r="J43" s="603">
        <v>8.7457128858402747E-2</v>
      </c>
      <c r="K43" s="603">
        <v>0.10987791342952276</v>
      </c>
      <c r="L43" s="603">
        <v>0.41318124207858048</v>
      </c>
      <c r="M43" s="603">
        <v>8.3363669457590092E-2</v>
      </c>
      <c r="N43" s="603">
        <v>1</v>
      </c>
      <c r="O43" s="603">
        <v>6.9164265129683003E-2</v>
      </c>
      <c r="P43" s="603">
        <v>0.15</v>
      </c>
      <c r="Q43" s="603">
        <v>8.8729016786570747E-2</v>
      </c>
      <c r="R43" s="603">
        <v>0.39679358717434871</v>
      </c>
      <c r="S43" s="603">
        <v>0.58985831469052941</v>
      </c>
      <c r="T43" s="603">
        <v>0.19827586206896552</v>
      </c>
      <c r="U43" s="603">
        <v>0.77450257921886512</v>
      </c>
      <c r="V43" s="603">
        <v>0.29090909090909089</v>
      </c>
      <c r="W43" s="603">
        <v>2.8925619834710745E-2</v>
      </c>
      <c r="X43" s="603">
        <v>0.59342560553633217</v>
      </c>
      <c r="Y43" s="603">
        <v>0.5</v>
      </c>
      <c r="Z43" s="603">
        <v>0.66666666666666663</v>
      </c>
      <c r="AA43" s="603">
        <v>0.8087378640776699</v>
      </c>
      <c r="AB43" s="593"/>
      <c r="AC43" s="604"/>
      <c r="AD43" s="605"/>
    </row>
    <row r="44" spans="1:30" s="381" customFormat="1" ht="15.75">
      <c r="A44" s="571" t="s">
        <v>258</v>
      </c>
      <c r="B44" s="572"/>
      <c r="C44" s="572"/>
      <c r="D44" s="572"/>
      <c r="E44" s="572"/>
      <c r="F44" s="572"/>
      <c r="G44" s="573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96"/>
    </row>
    <row r="45" spans="1:30" s="383" customFormat="1" ht="12.75">
      <c r="A45" s="600" t="s">
        <v>468</v>
      </c>
      <c r="B45" s="592">
        <v>134665</v>
      </c>
      <c r="C45" s="592">
        <v>418</v>
      </c>
      <c r="D45" s="592">
        <v>16390</v>
      </c>
      <c r="E45" s="592">
        <v>66406</v>
      </c>
      <c r="F45" s="592">
        <v>51451</v>
      </c>
      <c r="G45" s="592">
        <v>138403</v>
      </c>
      <c r="H45" s="592">
        <v>10875</v>
      </c>
      <c r="I45" s="592">
        <v>3058</v>
      </c>
      <c r="J45" s="592">
        <v>13871</v>
      </c>
      <c r="K45" s="592">
        <v>10043</v>
      </c>
      <c r="L45" s="592">
        <v>12421</v>
      </c>
      <c r="M45" s="592">
        <v>28582</v>
      </c>
      <c r="N45" s="592">
        <v>2075</v>
      </c>
      <c r="O45" s="592">
        <v>9625</v>
      </c>
      <c r="P45" s="592">
        <v>660</v>
      </c>
      <c r="Q45" s="592">
        <v>5695</v>
      </c>
      <c r="R45" s="592">
        <v>10014</v>
      </c>
      <c r="S45" s="592">
        <v>3552</v>
      </c>
      <c r="T45" s="592">
        <v>4482</v>
      </c>
      <c r="U45" s="592">
        <v>3487</v>
      </c>
      <c r="V45" s="592">
        <v>481</v>
      </c>
      <c r="W45" s="592">
        <v>8414</v>
      </c>
      <c r="X45" s="592">
        <v>7330</v>
      </c>
      <c r="Y45" s="592">
        <v>1</v>
      </c>
      <c r="Z45" s="592">
        <v>0</v>
      </c>
      <c r="AA45" s="592">
        <v>3114</v>
      </c>
      <c r="AB45" s="598"/>
      <c r="AC45" s="598"/>
      <c r="AD45" s="594"/>
    </row>
    <row r="46" spans="1:30" s="383" customFormat="1" ht="12.75">
      <c r="A46" s="601" t="s">
        <v>259</v>
      </c>
      <c r="B46" s="606">
        <v>0.44892972273801623</v>
      </c>
      <c r="C46" s="606">
        <v>0.12232952882645595</v>
      </c>
      <c r="D46" s="606">
        <v>0.23354897546239561</v>
      </c>
      <c r="E46" s="606">
        <v>0.41564277979808095</v>
      </c>
      <c r="F46" s="606">
        <v>0.77245634843184652</v>
      </c>
      <c r="G46" s="606">
        <v>0.28038483199559172</v>
      </c>
      <c r="H46" s="606">
        <v>0.40471139890588365</v>
      </c>
      <c r="I46" s="606">
        <v>0.31418884208363301</v>
      </c>
      <c r="J46" s="606">
        <v>0.37163755224520417</v>
      </c>
      <c r="K46" s="606">
        <v>0.76605644546147977</v>
      </c>
      <c r="L46" s="606">
        <v>0.84221589368049909</v>
      </c>
      <c r="M46" s="606">
        <v>0.75933157992614442</v>
      </c>
      <c r="N46" s="606">
        <v>0.15536088649296195</v>
      </c>
      <c r="O46" s="606">
        <v>0.20878524945770066</v>
      </c>
      <c r="P46" s="606">
        <v>0.26180087266957558</v>
      </c>
      <c r="Q46" s="606">
        <v>0.38119143239625169</v>
      </c>
      <c r="R46" s="606">
        <v>0.24842470850905482</v>
      </c>
      <c r="S46" s="606">
        <v>0.34375302429110616</v>
      </c>
      <c r="T46" s="606">
        <v>0.52735615954818216</v>
      </c>
      <c r="U46" s="606">
        <v>0.74957007738607051</v>
      </c>
      <c r="V46" s="606">
        <v>0.14388274005384386</v>
      </c>
      <c r="W46" s="606">
        <v>1.1844031531531531</v>
      </c>
      <c r="X46" s="606">
        <v>0.78111679454390448</v>
      </c>
      <c r="Y46" s="606">
        <v>1.4594279042615295E-4</v>
      </c>
      <c r="Z46" s="606">
        <v>0</v>
      </c>
      <c r="AA46" s="606">
        <v>8.5231005036128751E-2</v>
      </c>
      <c r="AB46" s="606"/>
      <c r="AC46" s="606"/>
      <c r="AD46" s="606"/>
    </row>
    <row r="47" spans="1:30" ht="11.25" customHeight="1" thickBot="1">
      <c r="A47" s="607"/>
      <c r="B47" s="608"/>
      <c r="C47" s="608"/>
      <c r="D47" s="608"/>
      <c r="E47" s="608"/>
      <c r="F47" s="608"/>
      <c r="G47" s="608"/>
      <c r="H47" s="608"/>
      <c r="I47" s="608"/>
      <c r="J47" s="608"/>
      <c r="K47" s="608"/>
      <c r="L47" s="608"/>
      <c r="M47" s="608"/>
      <c r="N47" s="608"/>
      <c r="O47" s="608"/>
      <c r="P47" s="608"/>
      <c r="Q47" s="608"/>
      <c r="R47" s="608"/>
      <c r="S47" s="608"/>
      <c r="T47" s="608"/>
      <c r="U47" s="608"/>
      <c r="V47" s="608"/>
      <c r="W47" s="608"/>
      <c r="X47" s="608"/>
      <c r="Y47" s="608"/>
      <c r="Z47" s="608"/>
      <c r="AA47" s="608"/>
      <c r="AB47" s="608"/>
      <c r="AC47" s="608"/>
      <c r="AD47" s="608"/>
    </row>
    <row r="48" spans="1:30" ht="27" thickBot="1">
      <c r="A48" s="484" t="s">
        <v>2</v>
      </c>
      <c r="B48" s="569"/>
      <c r="C48" s="569"/>
      <c r="D48" s="569"/>
      <c r="E48" s="569"/>
      <c r="F48" s="569"/>
      <c r="G48" s="569"/>
      <c r="H48" s="570"/>
      <c r="I48" s="570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569"/>
      <c r="Y48" s="569"/>
      <c r="Z48" s="569"/>
      <c r="AA48" s="569"/>
      <c r="AB48" s="569"/>
      <c r="AC48" s="569"/>
      <c r="AD48" s="569"/>
    </row>
    <row r="49" spans="1:32" s="381" customFormat="1" ht="15.75">
      <c r="A49" s="571" t="s">
        <v>236</v>
      </c>
      <c r="B49" s="572"/>
      <c r="C49" s="572"/>
      <c r="D49" s="572"/>
      <c r="E49" s="572"/>
      <c r="F49" s="572"/>
      <c r="G49" s="573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</row>
    <row r="50" spans="1:32" s="382" customFormat="1" ht="12.75">
      <c r="A50" s="574" t="s">
        <v>237</v>
      </c>
      <c r="B50" s="575">
        <v>-2.976177712974673E-2</v>
      </c>
      <c r="C50" s="575">
        <v>3.1890660592255059E-2</v>
      </c>
      <c r="D50" s="575">
        <v>-5.3166271588215373E-2</v>
      </c>
      <c r="E50" s="575">
        <v>-2.0851063829787235E-2</v>
      </c>
      <c r="F50" s="575">
        <v>-3.753145858409021E-2</v>
      </c>
      <c r="G50" s="576">
        <v>-4.4910575119540908E-3</v>
      </c>
      <c r="H50" s="575">
        <v>1.0188487009678484E-3</v>
      </c>
      <c r="I50" s="575">
        <v>2.4667931688804511E-2</v>
      </c>
      <c r="J50" s="575">
        <v>-5.2536775743020049E-2</v>
      </c>
      <c r="K50" s="575">
        <v>-4.6163849154746354E-2</v>
      </c>
      <c r="L50" s="575">
        <v>-1.4269620728501648E-2</v>
      </c>
      <c r="M50" s="575">
        <v>-6.5652818991097928E-2</v>
      </c>
      <c r="N50" s="575">
        <v>0.12982652490207058</v>
      </c>
      <c r="O50" s="575">
        <v>-0.21739130434782611</v>
      </c>
      <c r="P50" s="575" t="s">
        <v>320</v>
      </c>
      <c r="Q50" s="575" t="s">
        <v>320</v>
      </c>
      <c r="R50" s="575">
        <v>-6.1789117737473101E-2</v>
      </c>
      <c r="S50" s="575">
        <v>4.2464114832535815E-2</v>
      </c>
      <c r="T50" s="575">
        <v>-2.1505376344086023E-2</v>
      </c>
      <c r="U50" s="575">
        <v>-0.1124031007751938</v>
      </c>
      <c r="V50" s="575">
        <v>3.7174721189590547E-3</v>
      </c>
      <c r="W50" s="575">
        <v>4.8373644703919881E-2</v>
      </c>
      <c r="X50" s="575">
        <v>-5.0825921219822112E-3</v>
      </c>
      <c r="Y50" s="575">
        <v>3</v>
      </c>
      <c r="Z50" s="575" t="s">
        <v>320</v>
      </c>
      <c r="AA50" s="575">
        <v>-2.3845918679302965E-2</v>
      </c>
      <c r="AB50" s="575">
        <v>0.34042553191489372</v>
      </c>
      <c r="AC50" s="575">
        <v>6.8167701863354108E-2</v>
      </c>
      <c r="AD50" s="575">
        <v>7.5794621026894868E-2</v>
      </c>
    </row>
    <row r="51" spans="1:32" s="383" customFormat="1" ht="12.75">
      <c r="A51" s="577" t="s">
        <v>346</v>
      </c>
      <c r="B51" s="578">
        <v>15184</v>
      </c>
      <c r="C51" s="578">
        <v>136</v>
      </c>
      <c r="D51" s="578">
        <v>2920</v>
      </c>
      <c r="E51" s="578">
        <v>9171</v>
      </c>
      <c r="F51" s="578">
        <v>2957</v>
      </c>
      <c r="G51" s="579">
        <v>24731</v>
      </c>
      <c r="H51" s="578">
        <v>1291</v>
      </c>
      <c r="I51" s="578">
        <v>903</v>
      </c>
      <c r="J51" s="578">
        <v>2245</v>
      </c>
      <c r="K51" s="578">
        <v>1034</v>
      </c>
      <c r="L51" s="578">
        <v>833</v>
      </c>
      <c r="M51" s="580">
        <v>2654</v>
      </c>
      <c r="N51" s="580">
        <v>553</v>
      </c>
      <c r="O51" s="578">
        <v>28</v>
      </c>
      <c r="P51" s="578">
        <v>0</v>
      </c>
      <c r="Q51" s="578">
        <v>0</v>
      </c>
      <c r="R51" s="581">
        <v>3085</v>
      </c>
      <c r="S51" s="578">
        <v>488</v>
      </c>
      <c r="T51" s="578">
        <v>569</v>
      </c>
      <c r="U51" s="578">
        <v>263</v>
      </c>
      <c r="V51" s="578">
        <v>77</v>
      </c>
      <c r="W51" s="578">
        <v>394</v>
      </c>
      <c r="X51" s="578">
        <v>767</v>
      </c>
      <c r="Y51" s="578">
        <v>1</v>
      </c>
      <c r="Z51" s="578">
        <v>0</v>
      </c>
      <c r="AA51" s="578">
        <v>3286</v>
      </c>
      <c r="AB51" s="578">
        <v>69</v>
      </c>
      <c r="AC51" s="578">
        <v>4220</v>
      </c>
      <c r="AD51" s="578">
        <v>1969</v>
      </c>
      <c r="AE51" s="309">
        <v>717</v>
      </c>
      <c r="AF51" s="309">
        <v>1829</v>
      </c>
    </row>
    <row r="52" spans="1:32" s="383" customFormat="1" ht="12.75">
      <c r="A52" s="582" t="s">
        <v>347</v>
      </c>
      <c r="B52" s="583">
        <v>15564</v>
      </c>
      <c r="C52" s="583">
        <v>127</v>
      </c>
      <c r="D52" s="583">
        <v>2970</v>
      </c>
      <c r="E52" s="583">
        <v>9332</v>
      </c>
      <c r="F52" s="583">
        <v>3135</v>
      </c>
      <c r="G52" s="584">
        <v>25387</v>
      </c>
      <c r="H52" s="583">
        <v>1279</v>
      </c>
      <c r="I52" s="583">
        <v>876</v>
      </c>
      <c r="J52" s="583">
        <v>2215</v>
      </c>
      <c r="K52" s="583">
        <v>1006</v>
      </c>
      <c r="L52" s="583">
        <v>925</v>
      </c>
      <c r="M52" s="585">
        <v>2667</v>
      </c>
      <c r="N52" s="580">
        <v>587</v>
      </c>
      <c r="O52" s="583">
        <v>32</v>
      </c>
      <c r="P52" s="583">
        <v>0</v>
      </c>
      <c r="Q52" s="583">
        <v>0</v>
      </c>
      <c r="R52" s="581">
        <v>3364</v>
      </c>
      <c r="S52" s="583">
        <v>590</v>
      </c>
      <c r="T52" s="583">
        <v>547</v>
      </c>
      <c r="U52" s="583">
        <v>248</v>
      </c>
      <c r="V52" s="583">
        <v>81</v>
      </c>
      <c r="W52" s="583">
        <v>375</v>
      </c>
      <c r="X52" s="583">
        <v>772</v>
      </c>
      <c r="Y52" s="583">
        <v>1</v>
      </c>
      <c r="Z52" s="583">
        <v>0</v>
      </c>
      <c r="AA52" s="583">
        <v>3380</v>
      </c>
      <c r="AB52" s="583">
        <v>80</v>
      </c>
      <c r="AC52" s="583">
        <v>4302</v>
      </c>
      <c r="AD52" s="583">
        <v>2059</v>
      </c>
      <c r="AE52" s="310">
        <v>702</v>
      </c>
      <c r="AF52" s="310">
        <v>1919</v>
      </c>
    </row>
    <row r="53" spans="1:32" s="383" customFormat="1" ht="12.75">
      <c r="A53" s="582" t="s">
        <v>436</v>
      </c>
      <c r="B53" s="583">
        <v>15889</v>
      </c>
      <c r="C53" s="583">
        <v>176</v>
      </c>
      <c r="D53" s="583">
        <v>2969</v>
      </c>
      <c r="E53" s="583">
        <v>9697</v>
      </c>
      <c r="F53" s="583">
        <v>3047</v>
      </c>
      <c r="G53" s="584">
        <v>25588</v>
      </c>
      <c r="H53" s="583">
        <v>1356</v>
      </c>
      <c r="I53" s="583">
        <v>856</v>
      </c>
      <c r="J53" s="583">
        <v>2202</v>
      </c>
      <c r="K53" s="583">
        <v>1036</v>
      </c>
      <c r="L53" s="583">
        <v>905</v>
      </c>
      <c r="M53" s="585">
        <v>2767</v>
      </c>
      <c r="N53" s="580">
        <v>647</v>
      </c>
      <c r="O53" s="583">
        <v>32</v>
      </c>
      <c r="P53" s="583">
        <v>0</v>
      </c>
      <c r="Q53" s="583">
        <v>0</v>
      </c>
      <c r="R53" s="581">
        <v>3310</v>
      </c>
      <c r="S53" s="583">
        <v>594</v>
      </c>
      <c r="T53" s="583">
        <v>558</v>
      </c>
      <c r="U53" s="583">
        <v>263</v>
      </c>
      <c r="V53" s="583">
        <v>111</v>
      </c>
      <c r="W53" s="583">
        <v>430</v>
      </c>
      <c r="X53" s="583">
        <v>822</v>
      </c>
      <c r="Y53" s="583">
        <v>1</v>
      </c>
      <c r="Z53" s="583">
        <v>0</v>
      </c>
      <c r="AA53" s="583">
        <v>3147</v>
      </c>
      <c r="AB53" s="583">
        <v>86</v>
      </c>
      <c r="AC53" s="583">
        <v>4358</v>
      </c>
      <c r="AD53" s="583">
        <v>2107</v>
      </c>
      <c r="AE53" s="310">
        <v>684</v>
      </c>
      <c r="AF53" s="310">
        <v>1973</v>
      </c>
    </row>
    <row r="54" spans="1:32" s="383" customFormat="1" ht="12.75">
      <c r="A54" s="582" t="s">
        <v>819</v>
      </c>
      <c r="B54" s="583">
        <v>15083</v>
      </c>
      <c r="C54" s="583">
        <v>151</v>
      </c>
      <c r="D54" s="583">
        <v>2796</v>
      </c>
      <c r="E54" s="583">
        <v>9204</v>
      </c>
      <c r="F54" s="583">
        <v>2932</v>
      </c>
      <c r="G54" s="584">
        <v>25122</v>
      </c>
      <c r="H54" s="583">
        <v>1310</v>
      </c>
      <c r="I54" s="583">
        <v>900</v>
      </c>
      <c r="J54" s="583">
        <v>2104</v>
      </c>
      <c r="K54" s="583">
        <v>978</v>
      </c>
      <c r="L54" s="583">
        <v>875</v>
      </c>
      <c r="M54" s="585">
        <v>2519</v>
      </c>
      <c r="N54" s="580">
        <v>673</v>
      </c>
      <c r="O54" s="583">
        <v>24</v>
      </c>
      <c r="P54" s="583">
        <v>0</v>
      </c>
      <c r="Q54" s="583">
        <v>0</v>
      </c>
      <c r="R54" s="581">
        <v>3052</v>
      </c>
      <c r="S54" s="583">
        <v>581</v>
      </c>
      <c r="T54" s="583">
        <v>546</v>
      </c>
      <c r="U54" s="583">
        <v>229</v>
      </c>
      <c r="V54" s="583">
        <v>90</v>
      </c>
      <c r="W54" s="583">
        <v>419</v>
      </c>
      <c r="X54" s="583">
        <v>783</v>
      </c>
      <c r="Y54" s="583">
        <v>4</v>
      </c>
      <c r="Z54" s="583">
        <v>0</v>
      </c>
      <c r="AA54" s="583">
        <v>3193</v>
      </c>
      <c r="AB54" s="583">
        <v>105</v>
      </c>
      <c r="AC54" s="583">
        <v>4586</v>
      </c>
      <c r="AD54" s="583">
        <v>2200</v>
      </c>
      <c r="AE54" s="310">
        <v>626</v>
      </c>
      <c r="AF54" s="310">
        <v>2044</v>
      </c>
    </row>
    <row r="55" spans="1:32" s="383" customFormat="1" ht="12.75">
      <c r="A55" s="586" t="s">
        <v>426</v>
      </c>
      <c r="B55" s="587" t="s">
        <v>930</v>
      </c>
      <c r="C55" s="587" t="s">
        <v>931</v>
      </c>
      <c r="D55" s="587" t="s">
        <v>932</v>
      </c>
      <c r="E55" s="587" t="s">
        <v>933</v>
      </c>
      <c r="F55" s="587" t="s">
        <v>934</v>
      </c>
      <c r="G55" s="587" t="s">
        <v>935</v>
      </c>
      <c r="H55" s="587" t="s">
        <v>936</v>
      </c>
      <c r="I55" s="587" t="s">
        <v>937</v>
      </c>
      <c r="J55" s="587" t="s">
        <v>938</v>
      </c>
      <c r="K55" s="587" t="s">
        <v>939</v>
      </c>
      <c r="L55" s="587" t="s">
        <v>940</v>
      </c>
      <c r="M55" s="587" t="s">
        <v>941</v>
      </c>
      <c r="N55" s="587" t="s">
        <v>942</v>
      </c>
      <c r="O55" s="587" t="s">
        <v>943</v>
      </c>
      <c r="P55" s="587" t="s">
        <v>320</v>
      </c>
      <c r="Q55" s="587" t="s">
        <v>320</v>
      </c>
      <c r="R55" s="587" t="s">
        <v>944</v>
      </c>
      <c r="S55" s="587" t="s">
        <v>945</v>
      </c>
      <c r="T55" s="587" t="s">
        <v>946</v>
      </c>
      <c r="U55" s="587" t="s">
        <v>947</v>
      </c>
      <c r="V55" s="587" t="s">
        <v>948</v>
      </c>
      <c r="W55" s="587" t="s">
        <v>949</v>
      </c>
      <c r="X55" s="587" t="s">
        <v>950</v>
      </c>
      <c r="Y55" s="587" t="s">
        <v>951</v>
      </c>
      <c r="Z55" s="587" t="s">
        <v>320</v>
      </c>
      <c r="AA55" s="587" t="s">
        <v>1183</v>
      </c>
      <c r="AB55" s="587" t="s">
        <v>1191</v>
      </c>
      <c r="AC55" s="587" t="s">
        <v>1192</v>
      </c>
      <c r="AD55" s="587" t="s">
        <v>1193</v>
      </c>
    </row>
    <row r="56" spans="1:32" s="383" customFormat="1" ht="12.75">
      <c r="A56" s="586" t="s">
        <v>238</v>
      </c>
      <c r="B56" s="588" t="s">
        <v>363</v>
      </c>
      <c r="C56" s="588" t="s">
        <v>362</v>
      </c>
      <c r="D56" s="588" t="s">
        <v>363</v>
      </c>
      <c r="E56" s="588" t="s">
        <v>362</v>
      </c>
      <c r="F56" s="588" t="s">
        <v>362</v>
      </c>
      <c r="G56" s="588" t="s">
        <v>362</v>
      </c>
      <c r="H56" s="588" t="s">
        <v>362</v>
      </c>
      <c r="I56" s="588" t="s">
        <v>362</v>
      </c>
      <c r="J56" s="588" t="s">
        <v>363</v>
      </c>
      <c r="K56" s="588" t="s">
        <v>362</v>
      </c>
      <c r="L56" s="588" t="s">
        <v>362</v>
      </c>
      <c r="M56" s="588" t="s">
        <v>363</v>
      </c>
      <c r="N56" s="588" t="s">
        <v>363</v>
      </c>
      <c r="O56" s="588" t="s">
        <v>362</v>
      </c>
      <c r="P56" s="588" t="s">
        <v>362</v>
      </c>
      <c r="Q56" s="588" t="s">
        <v>362</v>
      </c>
      <c r="R56" s="588" t="s">
        <v>363</v>
      </c>
      <c r="S56" s="588" t="s">
        <v>362</v>
      </c>
      <c r="T56" s="588" t="s">
        <v>362</v>
      </c>
      <c r="U56" s="588" t="s">
        <v>362</v>
      </c>
      <c r="V56" s="588" t="s">
        <v>362</v>
      </c>
      <c r="W56" s="588" t="s">
        <v>362</v>
      </c>
      <c r="X56" s="588" t="s">
        <v>362</v>
      </c>
      <c r="Y56" s="588" t="s">
        <v>362</v>
      </c>
      <c r="Z56" s="588" t="s">
        <v>362</v>
      </c>
      <c r="AA56" s="588" t="s">
        <v>362</v>
      </c>
      <c r="AB56" s="588" t="s">
        <v>363</v>
      </c>
      <c r="AC56" s="588" t="s">
        <v>363</v>
      </c>
      <c r="AD56" s="588" t="s">
        <v>363</v>
      </c>
    </row>
    <row r="57" spans="1:32" s="382" customFormat="1" ht="12.75">
      <c r="A57" s="574" t="s">
        <v>239</v>
      </c>
      <c r="B57" s="575">
        <v>-9.7229866079618418E-3</v>
      </c>
      <c r="C57" s="575">
        <v>0.10161662817551956</v>
      </c>
      <c r="D57" s="575">
        <v>8.0651074125675712E-4</v>
      </c>
      <c r="E57" s="575">
        <v>-1.6844376218727922E-2</v>
      </c>
      <c r="F57" s="575">
        <v>-1.1576626240352812E-2</v>
      </c>
      <c r="G57" s="576">
        <v>-5.5806828129559378E-3</v>
      </c>
      <c r="H57" s="575">
        <v>5.6872037914691941E-3</v>
      </c>
      <c r="I57" s="575">
        <v>-7.2416598860862533E-2</v>
      </c>
      <c r="J57" s="575">
        <v>-2.4772767777579714E-2</v>
      </c>
      <c r="K57" s="575">
        <v>-0.10065645514223201</v>
      </c>
      <c r="L57" s="575">
        <v>5.9743954480796585E-2</v>
      </c>
      <c r="M57" s="575">
        <v>-7.8630549285176821E-2</v>
      </c>
      <c r="N57" s="575">
        <v>0.12295081967213115</v>
      </c>
      <c r="O57" s="575">
        <v>1.9181034482758621E-2</v>
      </c>
      <c r="P57" s="575">
        <v>0.12574257425742569</v>
      </c>
      <c r="Q57" s="575">
        <v>-1.0477787091366351E-2</v>
      </c>
      <c r="R57" s="575" t="s">
        <v>320</v>
      </c>
      <c r="S57" s="575">
        <v>-5.9414990859232221E-2</v>
      </c>
      <c r="T57" s="575">
        <v>-4.8076923076922394E-3</v>
      </c>
      <c r="U57" s="575">
        <v>-6.4735945485519544E-2</v>
      </c>
      <c r="V57" s="575">
        <v>6.9609507640067861E-2</v>
      </c>
      <c r="W57" s="575">
        <v>-4.1547277936962709E-2</v>
      </c>
      <c r="X57" s="575">
        <v>-2.4258760107816711E-2</v>
      </c>
      <c r="Y57" s="575">
        <v>3.8980509745127394E-2</v>
      </c>
      <c r="Z57" s="575">
        <v>-2.9894415468769933E-2</v>
      </c>
      <c r="AA57" s="575">
        <v>-4.5383247934748468E-2</v>
      </c>
      <c r="AB57" s="575">
        <v>2.336448598130848E-2</v>
      </c>
      <c r="AC57" s="575">
        <v>4.207987134816403E-2</v>
      </c>
      <c r="AD57" s="575">
        <v>9.1633466135458169E-2</v>
      </c>
    </row>
    <row r="58" spans="1:32" s="383" customFormat="1" ht="12.75">
      <c r="A58" s="577" t="s">
        <v>346</v>
      </c>
      <c r="B58" s="578">
        <v>16256</v>
      </c>
      <c r="C58" s="578">
        <v>147</v>
      </c>
      <c r="D58" s="578">
        <v>4469</v>
      </c>
      <c r="E58" s="578">
        <v>8032</v>
      </c>
      <c r="F58" s="578">
        <v>3608</v>
      </c>
      <c r="G58" s="579">
        <v>27133</v>
      </c>
      <c r="H58" s="578">
        <v>1075</v>
      </c>
      <c r="I58" s="578">
        <v>427</v>
      </c>
      <c r="J58" s="578">
        <v>1918</v>
      </c>
      <c r="K58" s="578">
        <v>598</v>
      </c>
      <c r="L58" s="578">
        <v>665</v>
      </c>
      <c r="M58" s="580">
        <v>2623</v>
      </c>
      <c r="N58" s="580">
        <v>632</v>
      </c>
      <c r="O58" s="578">
        <v>4627</v>
      </c>
      <c r="P58" s="578">
        <v>304</v>
      </c>
      <c r="Q58" s="578">
        <v>1544</v>
      </c>
      <c r="R58" s="581">
        <v>0</v>
      </c>
      <c r="S58" s="578">
        <v>361</v>
      </c>
      <c r="T58" s="578">
        <v>281</v>
      </c>
      <c r="U58" s="578">
        <v>186</v>
      </c>
      <c r="V58" s="578">
        <v>191</v>
      </c>
      <c r="W58" s="578">
        <v>467</v>
      </c>
      <c r="X58" s="578">
        <v>357</v>
      </c>
      <c r="Y58" s="578">
        <v>467</v>
      </c>
      <c r="Z58" s="578">
        <v>2552</v>
      </c>
      <c r="AA58" s="578">
        <v>3184</v>
      </c>
      <c r="AB58" s="578">
        <v>64</v>
      </c>
      <c r="AC58" s="578">
        <v>3602</v>
      </c>
      <c r="AD58" s="578">
        <v>1006</v>
      </c>
      <c r="AE58" s="309">
        <v>678</v>
      </c>
      <c r="AF58" s="309">
        <v>936</v>
      </c>
    </row>
    <row r="59" spans="1:32" s="383" customFormat="1" ht="12.75">
      <c r="A59" s="582" t="s">
        <v>347</v>
      </c>
      <c r="B59" s="583">
        <v>16355</v>
      </c>
      <c r="C59" s="583">
        <v>141</v>
      </c>
      <c r="D59" s="583">
        <v>4580</v>
      </c>
      <c r="E59" s="583">
        <v>8066</v>
      </c>
      <c r="F59" s="583">
        <v>3568</v>
      </c>
      <c r="G59" s="584">
        <v>27304</v>
      </c>
      <c r="H59" s="583">
        <v>1032</v>
      </c>
      <c r="I59" s="583">
        <v>412</v>
      </c>
      <c r="J59" s="583">
        <v>1879</v>
      </c>
      <c r="K59" s="583">
        <v>645</v>
      </c>
      <c r="L59" s="583">
        <v>700</v>
      </c>
      <c r="M59" s="585">
        <v>2657</v>
      </c>
      <c r="N59" s="580">
        <v>590</v>
      </c>
      <c r="O59" s="583">
        <v>4694</v>
      </c>
      <c r="P59" s="583">
        <v>318</v>
      </c>
      <c r="Q59" s="583">
        <v>1584</v>
      </c>
      <c r="R59" s="581">
        <v>0</v>
      </c>
      <c r="S59" s="583">
        <v>349</v>
      </c>
      <c r="T59" s="583">
        <v>261</v>
      </c>
      <c r="U59" s="583">
        <v>211</v>
      </c>
      <c r="V59" s="583">
        <v>204</v>
      </c>
      <c r="W59" s="583">
        <v>461</v>
      </c>
      <c r="X59" s="583">
        <v>358</v>
      </c>
      <c r="Y59" s="583">
        <v>404</v>
      </c>
      <c r="Z59" s="583">
        <v>2582</v>
      </c>
      <c r="AA59" s="583">
        <v>3198</v>
      </c>
      <c r="AB59" s="583">
        <v>66</v>
      </c>
      <c r="AC59" s="583">
        <v>3694</v>
      </c>
      <c r="AD59" s="583">
        <v>999</v>
      </c>
      <c r="AE59" s="310">
        <v>673</v>
      </c>
      <c r="AF59" s="310">
        <v>941</v>
      </c>
    </row>
    <row r="60" spans="1:32" s="383" customFormat="1" ht="12.75">
      <c r="A60" s="582" t="s">
        <v>436</v>
      </c>
      <c r="B60" s="583">
        <v>16448</v>
      </c>
      <c r="C60" s="583">
        <v>145</v>
      </c>
      <c r="D60" s="583">
        <v>4590</v>
      </c>
      <c r="E60" s="583">
        <v>8005</v>
      </c>
      <c r="F60" s="583">
        <v>3708</v>
      </c>
      <c r="G60" s="584">
        <v>27811</v>
      </c>
      <c r="H60" s="583">
        <v>1058</v>
      </c>
      <c r="I60" s="583">
        <v>390</v>
      </c>
      <c r="J60" s="583">
        <v>1814</v>
      </c>
      <c r="K60" s="583">
        <v>585</v>
      </c>
      <c r="L60" s="583">
        <v>744</v>
      </c>
      <c r="M60" s="585">
        <v>2694</v>
      </c>
      <c r="N60" s="580">
        <v>608</v>
      </c>
      <c r="O60" s="583">
        <v>4599</v>
      </c>
      <c r="P60" s="583">
        <v>388</v>
      </c>
      <c r="Q60" s="583">
        <v>1644</v>
      </c>
      <c r="R60" s="581">
        <v>0</v>
      </c>
      <c r="S60" s="583">
        <v>384</v>
      </c>
      <c r="T60" s="583">
        <v>290</v>
      </c>
      <c r="U60" s="583">
        <v>190</v>
      </c>
      <c r="V60" s="583">
        <v>194</v>
      </c>
      <c r="W60" s="583">
        <v>468</v>
      </c>
      <c r="X60" s="583">
        <v>398</v>
      </c>
      <c r="Y60" s="583">
        <v>463</v>
      </c>
      <c r="Z60" s="583">
        <v>2727</v>
      </c>
      <c r="AA60" s="583">
        <v>3181</v>
      </c>
      <c r="AB60" s="583">
        <v>84</v>
      </c>
      <c r="AC60" s="583">
        <v>3897</v>
      </c>
      <c r="AD60" s="583">
        <v>1007</v>
      </c>
      <c r="AE60" s="310">
        <v>745</v>
      </c>
      <c r="AF60" s="310">
        <v>957</v>
      </c>
    </row>
    <row r="61" spans="1:32" s="383" customFormat="1" ht="12.75">
      <c r="A61" s="582" t="s">
        <v>819</v>
      </c>
      <c r="B61" s="583">
        <v>16194</v>
      </c>
      <c r="C61" s="583">
        <v>159</v>
      </c>
      <c r="D61" s="583">
        <v>4550</v>
      </c>
      <c r="E61" s="583">
        <v>7899</v>
      </c>
      <c r="F61" s="583">
        <v>3586</v>
      </c>
      <c r="G61" s="584">
        <v>27263</v>
      </c>
      <c r="H61" s="583">
        <v>1061</v>
      </c>
      <c r="I61" s="583">
        <v>380</v>
      </c>
      <c r="J61" s="583">
        <v>1824</v>
      </c>
      <c r="K61" s="583">
        <v>548</v>
      </c>
      <c r="L61" s="583">
        <v>745</v>
      </c>
      <c r="M61" s="585">
        <v>2449</v>
      </c>
      <c r="N61" s="580">
        <v>685</v>
      </c>
      <c r="O61" s="583">
        <v>4729</v>
      </c>
      <c r="P61" s="583">
        <v>379</v>
      </c>
      <c r="Q61" s="583">
        <v>1574</v>
      </c>
      <c r="R61" s="581">
        <v>0</v>
      </c>
      <c r="S61" s="583">
        <v>343</v>
      </c>
      <c r="T61" s="583">
        <v>276</v>
      </c>
      <c r="U61" s="583">
        <v>183</v>
      </c>
      <c r="V61" s="583">
        <v>210</v>
      </c>
      <c r="W61" s="583">
        <v>446</v>
      </c>
      <c r="X61" s="583">
        <v>362</v>
      </c>
      <c r="Y61" s="583">
        <v>462</v>
      </c>
      <c r="Z61" s="583">
        <v>2542</v>
      </c>
      <c r="AA61" s="583">
        <v>3043</v>
      </c>
      <c r="AB61" s="583">
        <v>73</v>
      </c>
      <c r="AC61" s="583">
        <v>3888</v>
      </c>
      <c r="AD61" s="583">
        <v>1096</v>
      </c>
      <c r="AE61" s="310">
        <v>616</v>
      </c>
      <c r="AF61" s="310">
        <v>1044</v>
      </c>
    </row>
    <row r="62" spans="1:32" s="383" customFormat="1" ht="12.75">
      <c r="A62" s="586" t="s">
        <v>426</v>
      </c>
      <c r="B62" s="587" t="s">
        <v>952</v>
      </c>
      <c r="C62" s="587" t="s">
        <v>953</v>
      </c>
      <c r="D62" s="587" t="s">
        <v>954</v>
      </c>
      <c r="E62" s="587" t="s">
        <v>955</v>
      </c>
      <c r="F62" s="587" t="s">
        <v>956</v>
      </c>
      <c r="G62" s="587" t="s">
        <v>957</v>
      </c>
      <c r="H62" s="587" t="s">
        <v>958</v>
      </c>
      <c r="I62" s="587" t="s">
        <v>959</v>
      </c>
      <c r="J62" s="587" t="s">
        <v>960</v>
      </c>
      <c r="K62" s="587" t="s">
        <v>961</v>
      </c>
      <c r="L62" s="587" t="s">
        <v>962</v>
      </c>
      <c r="M62" s="587" t="s">
        <v>963</v>
      </c>
      <c r="N62" s="587" t="s">
        <v>964</v>
      </c>
      <c r="O62" s="587" t="s">
        <v>965</v>
      </c>
      <c r="P62" s="587" t="s">
        <v>750</v>
      </c>
      <c r="Q62" s="587" t="s">
        <v>966</v>
      </c>
      <c r="R62" s="587" t="s">
        <v>320</v>
      </c>
      <c r="S62" s="587" t="s">
        <v>967</v>
      </c>
      <c r="T62" s="587" t="s">
        <v>968</v>
      </c>
      <c r="U62" s="587" t="s">
        <v>969</v>
      </c>
      <c r="V62" s="587" t="s">
        <v>970</v>
      </c>
      <c r="W62" s="587" t="s">
        <v>971</v>
      </c>
      <c r="X62" s="587" t="s">
        <v>972</v>
      </c>
      <c r="Y62" s="587" t="s">
        <v>973</v>
      </c>
      <c r="Z62" s="587" t="s">
        <v>974</v>
      </c>
      <c r="AA62" s="587" t="s">
        <v>1184</v>
      </c>
      <c r="AB62" s="587" t="s">
        <v>1194</v>
      </c>
      <c r="AC62" s="587" t="s">
        <v>1195</v>
      </c>
      <c r="AD62" s="587" t="s">
        <v>1196</v>
      </c>
    </row>
    <row r="63" spans="1:32" s="383" customFormat="1" ht="12.75">
      <c r="A63" s="586" t="s">
        <v>238</v>
      </c>
      <c r="B63" s="588" t="s">
        <v>362</v>
      </c>
      <c r="C63" s="588" t="s">
        <v>362</v>
      </c>
      <c r="D63" s="588" t="s">
        <v>362</v>
      </c>
      <c r="E63" s="588" t="s">
        <v>362</v>
      </c>
      <c r="F63" s="588" t="s">
        <v>362</v>
      </c>
      <c r="G63" s="588" t="s">
        <v>362</v>
      </c>
      <c r="H63" s="588" t="s">
        <v>362</v>
      </c>
      <c r="I63" s="588" t="s">
        <v>362</v>
      </c>
      <c r="J63" s="588" t="s">
        <v>362</v>
      </c>
      <c r="K63" s="588" t="s">
        <v>363</v>
      </c>
      <c r="L63" s="588" t="s">
        <v>362</v>
      </c>
      <c r="M63" s="588" t="s">
        <v>363</v>
      </c>
      <c r="N63" s="588" t="s">
        <v>363</v>
      </c>
      <c r="O63" s="588" t="s">
        <v>362</v>
      </c>
      <c r="P63" s="588" t="s">
        <v>362</v>
      </c>
      <c r="Q63" s="588" t="s">
        <v>362</v>
      </c>
      <c r="R63" s="588" t="s">
        <v>362</v>
      </c>
      <c r="S63" s="588" t="s">
        <v>362</v>
      </c>
      <c r="T63" s="588" t="s">
        <v>362</v>
      </c>
      <c r="U63" s="588" t="s">
        <v>362</v>
      </c>
      <c r="V63" s="588" t="s">
        <v>362</v>
      </c>
      <c r="W63" s="588" t="s">
        <v>362</v>
      </c>
      <c r="X63" s="588" t="s">
        <v>362</v>
      </c>
      <c r="Y63" s="588" t="s">
        <v>362</v>
      </c>
      <c r="Z63" s="588" t="s">
        <v>362</v>
      </c>
      <c r="AA63" s="588" t="s">
        <v>363</v>
      </c>
      <c r="AB63" s="588" t="s">
        <v>362</v>
      </c>
      <c r="AC63" s="588" t="s">
        <v>363</v>
      </c>
      <c r="AD63" s="588" t="s">
        <v>363</v>
      </c>
    </row>
    <row r="64" spans="1:32" s="383" customFormat="1" ht="12.75">
      <c r="A64" s="574" t="s">
        <v>444</v>
      </c>
      <c r="B64" s="575">
        <v>-1.9488797859889689E-2</v>
      </c>
      <c r="C64" s="575">
        <v>6.6513761467889843E-2</v>
      </c>
      <c r="D64" s="575">
        <v>-2.0446261889945732E-2</v>
      </c>
      <c r="E64" s="575">
        <v>-1.9004646005009205E-2</v>
      </c>
      <c r="F64" s="575">
        <v>-2.3423063477001405E-2</v>
      </c>
      <c r="G64" s="576">
        <v>-5.058434734163157E-3</v>
      </c>
      <c r="H64" s="575">
        <v>3.1025243266112616E-3</v>
      </c>
      <c r="I64" s="575">
        <v>-6.2111801242236021E-3</v>
      </c>
      <c r="J64" s="575">
        <v>-3.9843559032021511E-2</v>
      </c>
      <c r="K64" s="575">
        <v>-6.6476345840130555E-2</v>
      </c>
      <c r="L64" s="575">
        <v>1.8440905280804644E-2</v>
      </c>
      <c r="M64" s="575">
        <v>-7.2095629435935754E-2</v>
      </c>
      <c r="N64" s="575">
        <v>0.12634780204589433</v>
      </c>
      <c r="O64" s="575">
        <v>1.7627747644875756E-2</v>
      </c>
      <c r="P64" s="575">
        <v>0.12574257425742569</v>
      </c>
      <c r="Q64" s="575">
        <v>-1.0477787091366351E-2</v>
      </c>
      <c r="R64" s="575">
        <v>-6.1789117737473101E-2</v>
      </c>
      <c r="S64" s="575">
        <v>2.1691973969631237E-3</v>
      </c>
      <c r="T64" s="575">
        <v>-1.5961691939345615E-2</v>
      </c>
      <c r="U64" s="575">
        <v>-9.1844232182218988E-2</v>
      </c>
      <c r="V64" s="575">
        <v>4.8951048951048952E-2</v>
      </c>
      <c r="W64" s="575">
        <v>0</v>
      </c>
      <c r="X64" s="575">
        <v>-1.1226252158894647E-2</v>
      </c>
      <c r="Y64" s="575">
        <v>4.5624532535527257E-2</v>
      </c>
      <c r="Z64" s="575">
        <v>-2.9894415468769933E-2</v>
      </c>
      <c r="AA64" s="575">
        <v>-3.4475639966969493E-2</v>
      </c>
      <c r="AB64" s="575">
        <v>0.18930957683741656</v>
      </c>
      <c r="AC64" s="575">
        <v>5.6037884767166576E-2</v>
      </c>
      <c r="AD64" s="575">
        <v>8.1010167267956706E-2</v>
      </c>
    </row>
    <row r="65" spans="1:30" s="383" customFormat="1" ht="12.75">
      <c r="A65" s="589" t="s">
        <v>445</v>
      </c>
      <c r="B65" s="588">
        <v>31440</v>
      </c>
      <c r="C65" s="588">
        <v>283</v>
      </c>
      <c r="D65" s="588">
        <v>7389</v>
      </c>
      <c r="E65" s="588">
        <v>17203</v>
      </c>
      <c r="F65" s="588">
        <v>6565</v>
      </c>
      <c r="G65" s="590">
        <v>51864</v>
      </c>
      <c r="H65" s="588">
        <v>2366</v>
      </c>
      <c r="I65" s="588">
        <v>1330</v>
      </c>
      <c r="J65" s="588">
        <v>4163</v>
      </c>
      <c r="K65" s="588">
        <v>1632</v>
      </c>
      <c r="L65" s="588">
        <v>1498</v>
      </c>
      <c r="M65" s="588">
        <v>5277</v>
      </c>
      <c r="N65" s="588">
        <v>1185</v>
      </c>
      <c r="O65" s="588">
        <v>4655</v>
      </c>
      <c r="P65" s="588">
        <v>304</v>
      </c>
      <c r="Q65" s="588">
        <v>1544</v>
      </c>
      <c r="R65" s="588">
        <v>3085</v>
      </c>
      <c r="S65" s="588">
        <v>849</v>
      </c>
      <c r="T65" s="588">
        <v>850</v>
      </c>
      <c r="U65" s="588">
        <v>449</v>
      </c>
      <c r="V65" s="588">
        <v>268</v>
      </c>
      <c r="W65" s="588">
        <v>861</v>
      </c>
      <c r="X65" s="588">
        <v>1124</v>
      </c>
      <c r="Y65" s="588">
        <v>468</v>
      </c>
      <c r="Z65" s="588">
        <v>2552</v>
      </c>
      <c r="AA65" s="588">
        <v>6470</v>
      </c>
      <c r="AB65" s="588">
        <v>133</v>
      </c>
      <c r="AC65" s="588">
        <v>7822</v>
      </c>
      <c r="AD65" s="588">
        <v>2975</v>
      </c>
    </row>
    <row r="66" spans="1:30" s="383" customFormat="1" ht="12.75">
      <c r="A66" s="586" t="s">
        <v>539</v>
      </c>
      <c r="B66" s="588">
        <v>31919</v>
      </c>
      <c r="C66" s="588">
        <v>268</v>
      </c>
      <c r="D66" s="588">
        <v>7550</v>
      </c>
      <c r="E66" s="588">
        <v>17398</v>
      </c>
      <c r="F66" s="588">
        <v>6703</v>
      </c>
      <c r="G66" s="590">
        <v>52691</v>
      </c>
      <c r="H66" s="588">
        <v>2311</v>
      </c>
      <c r="I66" s="588">
        <v>1288</v>
      </c>
      <c r="J66" s="588">
        <v>4094</v>
      </c>
      <c r="K66" s="588">
        <v>1651</v>
      </c>
      <c r="L66" s="588">
        <v>1625</v>
      </c>
      <c r="M66" s="588">
        <v>5324</v>
      </c>
      <c r="N66" s="588">
        <v>1177</v>
      </c>
      <c r="O66" s="588">
        <v>4726</v>
      </c>
      <c r="P66" s="588">
        <v>318</v>
      </c>
      <c r="Q66" s="588">
        <v>1584</v>
      </c>
      <c r="R66" s="588">
        <v>3364</v>
      </c>
      <c r="S66" s="588">
        <v>939</v>
      </c>
      <c r="T66" s="588">
        <v>808</v>
      </c>
      <c r="U66" s="588">
        <v>459</v>
      </c>
      <c r="V66" s="588">
        <v>285</v>
      </c>
      <c r="W66" s="588">
        <v>836</v>
      </c>
      <c r="X66" s="588">
        <v>1130</v>
      </c>
      <c r="Y66" s="588">
        <v>405</v>
      </c>
      <c r="Z66" s="588">
        <v>2582</v>
      </c>
      <c r="AA66" s="588">
        <v>6578</v>
      </c>
      <c r="AB66" s="588">
        <v>146</v>
      </c>
      <c r="AC66" s="588">
        <v>7996</v>
      </c>
      <c r="AD66" s="588">
        <v>3058</v>
      </c>
    </row>
    <row r="67" spans="1:30" s="383" customFormat="1" ht="12.75">
      <c r="A67" s="586" t="s">
        <v>446</v>
      </c>
      <c r="B67" s="588">
        <v>32337</v>
      </c>
      <c r="C67" s="588">
        <v>321</v>
      </c>
      <c r="D67" s="588">
        <v>7559</v>
      </c>
      <c r="E67" s="588">
        <v>17702</v>
      </c>
      <c r="F67" s="588">
        <v>6755</v>
      </c>
      <c r="G67" s="590">
        <v>53399</v>
      </c>
      <c r="H67" s="588">
        <v>2414</v>
      </c>
      <c r="I67" s="588">
        <v>1246</v>
      </c>
      <c r="J67" s="588">
        <v>4016</v>
      </c>
      <c r="K67" s="588">
        <v>1621</v>
      </c>
      <c r="L67" s="588">
        <v>1649</v>
      </c>
      <c r="M67" s="588">
        <v>5461</v>
      </c>
      <c r="N67" s="588">
        <v>1255</v>
      </c>
      <c r="O67" s="588">
        <v>4631</v>
      </c>
      <c r="P67" s="588">
        <v>388</v>
      </c>
      <c r="Q67" s="588">
        <v>1644</v>
      </c>
      <c r="R67" s="588">
        <v>3310</v>
      </c>
      <c r="S67" s="588">
        <v>978</v>
      </c>
      <c r="T67" s="588">
        <v>848</v>
      </c>
      <c r="U67" s="588">
        <v>453</v>
      </c>
      <c r="V67" s="588">
        <v>305</v>
      </c>
      <c r="W67" s="588">
        <v>898</v>
      </c>
      <c r="X67" s="588">
        <v>1220</v>
      </c>
      <c r="Y67" s="588">
        <v>464</v>
      </c>
      <c r="Z67" s="588">
        <v>2727</v>
      </c>
      <c r="AA67" s="588">
        <v>6328</v>
      </c>
      <c r="AB67" s="588">
        <v>170</v>
      </c>
      <c r="AC67" s="588">
        <v>8255</v>
      </c>
      <c r="AD67" s="588">
        <v>3114</v>
      </c>
    </row>
    <row r="68" spans="1:30" s="383" customFormat="1" ht="12.75">
      <c r="A68" s="586" t="s">
        <v>820</v>
      </c>
      <c r="B68" s="588">
        <v>31277</v>
      </c>
      <c r="C68" s="588">
        <v>310</v>
      </c>
      <c r="D68" s="588">
        <v>7346</v>
      </c>
      <c r="E68" s="588">
        <v>17103</v>
      </c>
      <c r="F68" s="588">
        <v>6518</v>
      </c>
      <c r="G68" s="590">
        <v>52385</v>
      </c>
      <c r="H68" s="588">
        <v>2371</v>
      </c>
      <c r="I68" s="588">
        <v>1280</v>
      </c>
      <c r="J68" s="588">
        <v>3928</v>
      </c>
      <c r="K68" s="588">
        <v>1526</v>
      </c>
      <c r="L68" s="588">
        <v>1620</v>
      </c>
      <c r="M68" s="588">
        <v>4968</v>
      </c>
      <c r="N68" s="588">
        <v>1358</v>
      </c>
      <c r="O68" s="588">
        <v>4753</v>
      </c>
      <c r="P68" s="588">
        <v>379</v>
      </c>
      <c r="Q68" s="588">
        <v>1574</v>
      </c>
      <c r="R68" s="588">
        <v>3052</v>
      </c>
      <c r="S68" s="588">
        <v>924</v>
      </c>
      <c r="T68" s="588">
        <v>822</v>
      </c>
      <c r="U68" s="588">
        <v>412</v>
      </c>
      <c r="V68" s="588">
        <v>300</v>
      </c>
      <c r="W68" s="588">
        <v>865</v>
      </c>
      <c r="X68" s="588">
        <v>1145</v>
      </c>
      <c r="Y68" s="588">
        <v>466</v>
      </c>
      <c r="Z68" s="588">
        <v>2542</v>
      </c>
      <c r="AA68" s="588">
        <v>6236</v>
      </c>
      <c r="AB68" s="588">
        <v>178</v>
      </c>
      <c r="AC68" s="588">
        <v>8474</v>
      </c>
      <c r="AD68" s="588">
        <v>3296</v>
      </c>
    </row>
    <row r="69" spans="1:30" s="383" customFormat="1" ht="12.75">
      <c r="A69" s="586" t="s">
        <v>426</v>
      </c>
      <c r="B69" s="587" t="s">
        <v>975</v>
      </c>
      <c r="C69" s="587" t="s">
        <v>737</v>
      </c>
      <c r="D69" s="587" t="s">
        <v>976</v>
      </c>
      <c r="E69" s="587" t="s">
        <v>977</v>
      </c>
      <c r="F69" s="587" t="s">
        <v>978</v>
      </c>
      <c r="G69" s="587" t="s">
        <v>979</v>
      </c>
      <c r="H69" s="587" t="s">
        <v>980</v>
      </c>
      <c r="I69" s="587" t="s">
        <v>981</v>
      </c>
      <c r="J69" s="587" t="s">
        <v>982</v>
      </c>
      <c r="K69" s="587" t="s">
        <v>983</v>
      </c>
      <c r="L69" s="587" t="s">
        <v>984</v>
      </c>
      <c r="M69" s="587" t="s">
        <v>985</v>
      </c>
      <c r="N69" s="587" t="s">
        <v>986</v>
      </c>
      <c r="O69" s="587" t="s">
        <v>987</v>
      </c>
      <c r="P69" s="587" t="s">
        <v>750</v>
      </c>
      <c r="Q69" s="587" t="s">
        <v>966</v>
      </c>
      <c r="R69" s="587" t="s">
        <v>944</v>
      </c>
      <c r="S69" s="587" t="s">
        <v>753</v>
      </c>
      <c r="T69" s="587" t="s">
        <v>754</v>
      </c>
      <c r="U69" s="587" t="s">
        <v>755</v>
      </c>
      <c r="V69" s="587" t="s">
        <v>756</v>
      </c>
      <c r="W69" s="587" t="s">
        <v>757</v>
      </c>
      <c r="X69" s="587" t="s">
        <v>988</v>
      </c>
      <c r="Y69" s="587" t="s">
        <v>759</v>
      </c>
      <c r="Z69" s="587" t="s">
        <v>974</v>
      </c>
      <c r="AA69" s="587" t="s">
        <v>1185</v>
      </c>
      <c r="AB69" s="587" t="s">
        <v>1197</v>
      </c>
      <c r="AC69" s="587" t="s">
        <v>1198</v>
      </c>
      <c r="AD69" s="587" t="s">
        <v>1199</v>
      </c>
    </row>
    <row r="70" spans="1:30" s="383" customFormat="1" ht="13.5" thickBot="1">
      <c r="A70" s="591" t="s">
        <v>238</v>
      </c>
      <c r="B70" s="588" t="s">
        <v>363</v>
      </c>
      <c r="C70" s="588" t="s">
        <v>362</v>
      </c>
      <c r="D70" s="588" t="s">
        <v>362</v>
      </c>
      <c r="E70" s="588" t="s">
        <v>363</v>
      </c>
      <c r="F70" s="588" t="s">
        <v>362</v>
      </c>
      <c r="G70" s="588" t="s">
        <v>362</v>
      </c>
      <c r="H70" s="588" t="s">
        <v>362</v>
      </c>
      <c r="I70" s="588" t="s">
        <v>362</v>
      </c>
      <c r="J70" s="588" t="s">
        <v>363</v>
      </c>
      <c r="K70" s="588" t="s">
        <v>363</v>
      </c>
      <c r="L70" s="588" t="s">
        <v>362</v>
      </c>
      <c r="M70" s="588" t="s">
        <v>363</v>
      </c>
      <c r="N70" s="588" t="s">
        <v>363</v>
      </c>
      <c r="O70" s="588" t="s">
        <v>362</v>
      </c>
      <c r="P70" s="588" t="s">
        <v>362</v>
      </c>
      <c r="Q70" s="588" t="s">
        <v>362</v>
      </c>
      <c r="R70" s="588" t="s">
        <v>363</v>
      </c>
      <c r="S70" s="588" t="s">
        <v>362</v>
      </c>
      <c r="T70" s="588" t="s">
        <v>362</v>
      </c>
      <c r="U70" s="588" t="s">
        <v>362</v>
      </c>
      <c r="V70" s="588" t="s">
        <v>362</v>
      </c>
      <c r="W70" s="588" t="s">
        <v>362</v>
      </c>
      <c r="X70" s="588" t="s">
        <v>362</v>
      </c>
      <c r="Y70" s="588" t="s">
        <v>362</v>
      </c>
      <c r="Z70" s="588" t="s">
        <v>362</v>
      </c>
      <c r="AA70" s="588" t="s">
        <v>363</v>
      </c>
      <c r="AB70" s="588" t="s">
        <v>362</v>
      </c>
      <c r="AC70" s="588" t="s">
        <v>363</v>
      </c>
      <c r="AD70" s="588" t="s">
        <v>363</v>
      </c>
    </row>
    <row r="71" spans="1:30" s="381" customFormat="1" ht="15.75">
      <c r="A71" s="571" t="s">
        <v>248</v>
      </c>
      <c r="B71" s="572"/>
      <c r="C71" s="572"/>
      <c r="D71" s="572"/>
      <c r="E71" s="572"/>
      <c r="F71" s="572"/>
      <c r="G71" s="573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</row>
    <row r="72" spans="1:30" s="383" customFormat="1" ht="12.75">
      <c r="A72" s="577" t="s">
        <v>466</v>
      </c>
      <c r="B72" s="592">
        <v>116</v>
      </c>
      <c r="C72" s="592">
        <v>0</v>
      </c>
      <c r="D72" s="592">
        <v>6</v>
      </c>
      <c r="E72" s="592">
        <v>51</v>
      </c>
      <c r="F72" s="592">
        <v>59</v>
      </c>
      <c r="G72" s="592">
        <v>123</v>
      </c>
      <c r="H72" s="592">
        <v>3</v>
      </c>
      <c r="I72" s="592">
        <v>0</v>
      </c>
      <c r="J72" s="592">
        <v>14</v>
      </c>
      <c r="K72" s="592">
        <v>8</v>
      </c>
      <c r="L72" s="592">
        <v>10</v>
      </c>
      <c r="M72" s="592">
        <v>20</v>
      </c>
      <c r="N72" s="592">
        <v>0</v>
      </c>
      <c r="O72" s="592">
        <v>4</v>
      </c>
      <c r="P72" s="592">
        <v>2</v>
      </c>
      <c r="Q72" s="592">
        <v>4</v>
      </c>
      <c r="R72" s="592">
        <v>7</v>
      </c>
      <c r="S72" s="592">
        <v>4</v>
      </c>
      <c r="T72" s="592">
        <v>1</v>
      </c>
      <c r="U72" s="592">
        <v>2</v>
      </c>
      <c r="V72" s="592">
        <v>0</v>
      </c>
      <c r="W72" s="592">
        <v>23</v>
      </c>
      <c r="X72" s="592">
        <v>14</v>
      </c>
      <c r="Y72" s="592">
        <v>0</v>
      </c>
      <c r="Z72" s="592">
        <v>0</v>
      </c>
      <c r="AA72" s="592">
        <v>7</v>
      </c>
      <c r="AB72" s="598"/>
      <c r="AC72" s="598"/>
      <c r="AD72" s="594"/>
    </row>
    <row r="73" spans="1:30" s="384" customFormat="1" ht="12.75">
      <c r="A73" s="589" t="s">
        <v>249</v>
      </c>
      <c r="B73" s="593">
        <v>3.7087956006010806E-3</v>
      </c>
      <c r="C73" s="593">
        <v>0</v>
      </c>
      <c r="D73" s="593">
        <v>8.1677103185407026E-4</v>
      </c>
      <c r="E73" s="593">
        <v>2.9819329942115417E-3</v>
      </c>
      <c r="F73" s="593">
        <v>9.0518563976679962E-3</v>
      </c>
      <c r="G73" s="593">
        <v>2.3480003817886799E-3</v>
      </c>
      <c r="H73" s="593">
        <v>1.2652889076339097E-3</v>
      </c>
      <c r="I73" s="593">
        <v>0</v>
      </c>
      <c r="J73" s="593">
        <v>3.564154786150713E-3</v>
      </c>
      <c r="K73" s="593">
        <v>5.2424639580602884E-3</v>
      </c>
      <c r="L73" s="593">
        <v>6.1728395061728392E-3</v>
      </c>
      <c r="M73" s="593">
        <v>4.0257648953301124E-3</v>
      </c>
      <c r="N73" s="593">
        <v>0</v>
      </c>
      <c r="O73" s="593">
        <v>8.415737428992215E-4</v>
      </c>
      <c r="P73" s="593">
        <v>5.2770448548812663E-3</v>
      </c>
      <c r="Q73" s="593">
        <v>2.5412960609911056E-3</v>
      </c>
      <c r="R73" s="593">
        <v>2.2935779816513763E-3</v>
      </c>
      <c r="S73" s="593">
        <v>4.329004329004329E-3</v>
      </c>
      <c r="T73" s="593">
        <v>1.2165450121654502E-3</v>
      </c>
      <c r="U73" s="593">
        <v>4.8543689320388345E-3</v>
      </c>
      <c r="V73" s="593">
        <v>0</v>
      </c>
      <c r="W73" s="593">
        <v>2.6589595375722544E-2</v>
      </c>
      <c r="X73" s="593">
        <v>1.222707423580786E-2</v>
      </c>
      <c r="Y73" s="593">
        <v>0</v>
      </c>
      <c r="Z73" s="593">
        <v>0</v>
      </c>
      <c r="AA73" s="593">
        <v>1.1225144323284157E-3</v>
      </c>
      <c r="AB73" s="593"/>
      <c r="AC73" s="593"/>
      <c r="AD73" s="595"/>
    </row>
    <row r="74" spans="1:30" s="383" customFormat="1" ht="12.75">
      <c r="A74" s="577" t="s">
        <v>465</v>
      </c>
      <c r="B74" s="592">
        <v>240</v>
      </c>
      <c r="C74" s="592">
        <v>1</v>
      </c>
      <c r="D74" s="592">
        <v>18</v>
      </c>
      <c r="E74" s="592">
        <v>112</v>
      </c>
      <c r="F74" s="592">
        <v>109</v>
      </c>
      <c r="G74" s="592">
        <v>255</v>
      </c>
      <c r="H74" s="592">
        <v>10</v>
      </c>
      <c r="I74" s="592">
        <v>0</v>
      </c>
      <c r="J74" s="592">
        <v>27</v>
      </c>
      <c r="K74" s="592">
        <v>12</v>
      </c>
      <c r="L74" s="592">
        <v>22</v>
      </c>
      <c r="M74" s="592">
        <v>54</v>
      </c>
      <c r="N74" s="592">
        <v>0</v>
      </c>
      <c r="O74" s="592">
        <v>10</v>
      </c>
      <c r="P74" s="592">
        <v>2</v>
      </c>
      <c r="Q74" s="592">
        <v>7</v>
      </c>
      <c r="R74" s="592">
        <v>7</v>
      </c>
      <c r="S74" s="592">
        <v>13</v>
      </c>
      <c r="T74" s="592">
        <v>5</v>
      </c>
      <c r="U74" s="592">
        <v>3</v>
      </c>
      <c r="V74" s="592">
        <v>3</v>
      </c>
      <c r="W74" s="592">
        <v>44</v>
      </c>
      <c r="X74" s="592">
        <v>21</v>
      </c>
      <c r="Y74" s="592">
        <v>0</v>
      </c>
      <c r="Z74" s="592">
        <v>0</v>
      </c>
      <c r="AA74" s="592">
        <v>15</v>
      </c>
      <c r="AB74" s="598"/>
      <c r="AC74" s="598"/>
      <c r="AD74" s="594"/>
    </row>
    <row r="75" spans="1:30" s="385" customFormat="1" ht="13.5" thickBot="1">
      <c r="A75" s="589" t="s">
        <v>251</v>
      </c>
      <c r="B75" s="593">
        <v>7.6733702081401671E-3</v>
      </c>
      <c r="C75" s="593">
        <v>3.2258064516129032E-3</v>
      </c>
      <c r="D75" s="593">
        <v>2.4503130955622109E-3</v>
      </c>
      <c r="E75" s="593">
        <v>6.5485587323861312E-3</v>
      </c>
      <c r="F75" s="593">
        <v>1.6722921141454433E-2</v>
      </c>
      <c r="G75" s="593">
        <v>4.8678056695618975E-3</v>
      </c>
      <c r="H75" s="593">
        <v>4.2176296921130323E-3</v>
      </c>
      <c r="I75" s="593">
        <v>0</v>
      </c>
      <c r="J75" s="593">
        <v>6.8737270875763746E-3</v>
      </c>
      <c r="K75" s="593">
        <v>7.8636959370904317E-3</v>
      </c>
      <c r="L75" s="593">
        <v>1.3580246913580247E-2</v>
      </c>
      <c r="M75" s="593">
        <v>1.0869565217391304E-2</v>
      </c>
      <c r="N75" s="593">
        <v>0</v>
      </c>
      <c r="O75" s="593">
        <v>2.1039343572480541E-3</v>
      </c>
      <c r="P75" s="593">
        <v>5.2770448548812663E-3</v>
      </c>
      <c r="Q75" s="593">
        <v>4.4472681067344345E-3</v>
      </c>
      <c r="R75" s="593">
        <v>2.2935779816513763E-3</v>
      </c>
      <c r="S75" s="593">
        <v>1.406926406926407E-2</v>
      </c>
      <c r="T75" s="593">
        <v>6.082725060827251E-3</v>
      </c>
      <c r="U75" s="593">
        <v>7.2815533980582527E-3</v>
      </c>
      <c r="V75" s="593">
        <v>0.01</v>
      </c>
      <c r="W75" s="593">
        <v>5.086705202312139E-2</v>
      </c>
      <c r="X75" s="593">
        <v>1.8340611353711789E-2</v>
      </c>
      <c r="Y75" s="593">
        <v>0</v>
      </c>
      <c r="Z75" s="593">
        <v>0</v>
      </c>
      <c r="AA75" s="593">
        <v>2.4053880692751764E-3</v>
      </c>
      <c r="AB75" s="593"/>
      <c r="AC75" s="593"/>
      <c r="AD75" s="595"/>
    </row>
    <row r="76" spans="1:30" s="381" customFormat="1" ht="15.75">
      <c r="A76" s="571" t="s">
        <v>252</v>
      </c>
      <c r="B76" s="572"/>
      <c r="C76" s="572"/>
      <c r="D76" s="572"/>
      <c r="E76" s="572"/>
      <c r="F76" s="572"/>
      <c r="G76" s="573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96"/>
    </row>
    <row r="77" spans="1:30" s="383" customFormat="1" ht="12.75">
      <c r="A77" s="597" t="s">
        <v>467</v>
      </c>
      <c r="B77" s="592">
        <v>26341</v>
      </c>
      <c r="C77" s="592">
        <v>303</v>
      </c>
      <c r="D77" s="592">
        <v>7091</v>
      </c>
      <c r="E77" s="592">
        <v>14994</v>
      </c>
      <c r="F77" s="592">
        <v>3953</v>
      </c>
      <c r="G77" s="592">
        <v>46998</v>
      </c>
      <c r="H77" s="592">
        <v>2267</v>
      </c>
      <c r="I77" s="592">
        <v>1241</v>
      </c>
      <c r="J77" s="592">
        <v>3487</v>
      </c>
      <c r="K77" s="592">
        <v>1412</v>
      </c>
      <c r="L77" s="592">
        <v>720</v>
      </c>
      <c r="M77" s="592">
        <v>3296</v>
      </c>
      <c r="N77" s="592">
        <v>1358</v>
      </c>
      <c r="O77" s="592">
        <v>4684</v>
      </c>
      <c r="P77" s="592">
        <v>370</v>
      </c>
      <c r="Q77" s="592">
        <v>1456</v>
      </c>
      <c r="R77" s="592">
        <v>2715</v>
      </c>
      <c r="S77" s="592">
        <v>727</v>
      </c>
      <c r="T77" s="592">
        <v>724</v>
      </c>
      <c r="U77" s="592">
        <v>291</v>
      </c>
      <c r="V77" s="592">
        <v>288</v>
      </c>
      <c r="W77" s="592">
        <v>404</v>
      </c>
      <c r="X77" s="592">
        <v>901</v>
      </c>
      <c r="Y77" s="592">
        <v>466</v>
      </c>
      <c r="Z77" s="592">
        <v>2542</v>
      </c>
      <c r="AA77" s="592">
        <v>5794</v>
      </c>
      <c r="AB77" s="598"/>
      <c r="AC77" s="598"/>
      <c r="AD77" s="594"/>
    </row>
    <row r="78" spans="1:30" s="384" customFormat="1" ht="13.5" thickBot="1">
      <c r="A78" s="599" t="s">
        <v>253</v>
      </c>
      <c r="B78" s="593">
        <v>0.84218435271925052</v>
      </c>
      <c r="C78" s="593">
        <v>0.97741935483870968</v>
      </c>
      <c r="D78" s="593">
        <v>0.96528723114620196</v>
      </c>
      <c r="E78" s="593">
        <v>0.87668830029819333</v>
      </c>
      <c r="F78" s="593">
        <v>0.60647437864375575</v>
      </c>
      <c r="G78" s="593">
        <v>0.89716521905125513</v>
      </c>
      <c r="H78" s="593">
        <v>0.95613665120202451</v>
      </c>
      <c r="I78" s="593">
        <v>0.96953124999999996</v>
      </c>
      <c r="J78" s="593">
        <v>0.8877291242362525</v>
      </c>
      <c r="K78" s="593">
        <v>0.92529488859764086</v>
      </c>
      <c r="L78" s="593">
        <v>0.44444444444444442</v>
      </c>
      <c r="M78" s="593">
        <v>0.66344605475040253</v>
      </c>
      <c r="N78" s="593">
        <v>1</v>
      </c>
      <c r="O78" s="593">
        <v>0.98548285293498838</v>
      </c>
      <c r="P78" s="593">
        <v>0.9762532981530343</v>
      </c>
      <c r="Q78" s="593">
        <v>0.92503176620076244</v>
      </c>
      <c r="R78" s="593">
        <v>0.88958060288335516</v>
      </c>
      <c r="S78" s="593">
        <v>0.78679653679653683</v>
      </c>
      <c r="T78" s="593">
        <v>0.88077858880778592</v>
      </c>
      <c r="U78" s="593">
        <v>0.7063106796116505</v>
      </c>
      <c r="V78" s="593">
        <v>0.96</v>
      </c>
      <c r="W78" s="593">
        <v>0.46705202312138727</v>
      </c>
      <c r="X78" s="593">
        <v>0.78689956331877731</v>
      </c>
      <c r="Y78" s="593">
        <v>1</v>
      </c>
      <c r="Z78" s="593">
        <v>1</v>
      </c>
      <c r="AA78" s="593">
        <v>0.92912123155869142</v>
      </c>
      <c r="AB78" s="593"/>
      <c r="AC78" s="593"/>
      <c r="AD78" s="595"/>
    </row>
    <row r="79" spans="1:30" s="381" customFormat="1" ht="15.75">
      <c r="A79" s="571" t="s">
        <v>254</v>
      </c>
      <c r="B79" s="572"/>
      <c r="C79" s="572"/>
      <c r="D79" s="572"/>
      <c r="E79" s="572"/>
      <c r="F79" s="572"/>
      <c r="G79" s="573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96"/>
    </row>
    <row r="80" spans="1:30" s="383" customFormat="1" ht="12.75">
      <c r="A80" s="600" t="s">
        <v>471</v>
      </c>
      <c r="B80" s="592">
        <v>385</v>
      </c>
      <c r="C80" s="592">
        <v>2</v>
      </c>
      <c r="D80" s="592">
        <v>55</v>
      </c>
      <c r="E80" s="592">
        <v>226</v>
      </c>
      <c r="F80" s="592">
        <v>102</v>
      </c>
      <c r="G80" s="592">
        <v>512</v>
      </c>
      <c r="H80" s="592">
        <v>14</v>
      </c>
      <c r="I80" s="592">
        <v>21</v>
      </c>
      <c r="J80" s="592">
        <v>13</v>
      </c>
      <c r="K80" s="592">
        <v>23</v>
      </c>
      <c r="L80" s="592">
        <v>48</v>
      </c>
      <c r="M80" s="592">
        <v>89</v>
      </c>
      <c r="N80" s="592">
        <v>0</v>
      </c>
      <c r="O80" s="592">
        <v>69</v>
      </c>
      <c r="P80" s="592">
        <v>1</v>
      </c>
      <c r="Q80" s="592">
        <v>10</v>
      </c>
      <c r="R80" s="592">
        <v>8</v>
      </c>
      <c r="S80" s="592">
        <v>12</v>
      </c>
      <c r="T80" s="592">
        <v>1</v>
      </c>
      <c r="U80" s="592">
        <v>2</v>
      </c>
      <c r="V80" s="592">
        <v>3</v>
      </c>
      <c r="W80" s="592">
        <v>64</v>
      </c>
      <c r="X80" s="592">
        <v>7</v>
      </c>
      <c r="Y80" s="592">
        <v>1</v>
      </c>
      <c r="Z80" s="592">
        <v>0</v>
      </c>
      <c r="AA80" s="592">
        <v>123</v>
      </c>
      <c r="AB80" s="598"/>
      <c r="AC80" s="598"/>
      <c r="AD80" s="594"/>
    </row>
    <row r="81" spans="1:32" s="384" customFormat="1" ht="12.75">
      <c r="A81" s="601" t="s">
        <v>256</v>
      </c>
      <c r="B81" s="593">
        <v>1.4615997874036673E-2</v>
      </c>
      <c r="C81" s="593">
        <v>6.6006600660066007E-3</v>
      </c>
      <c r="D81" s="593">
        <v>7.7563108165279934E-3</v>
      </c>
      <c r="E81" s="593">
        <v>1.5072695744964653E-2</v>
      </c>
      <c r="F81" s="593">
        <v>2.5803187452567669E-2</v>
      </c>
      <c r="G81" s="593">
        <v>1.0894080599174433E-2</v>
      </c>
      <c r="H81" s="593">
        <v>6.1755624172915745E-3</v>
      </c>
      <c r="I81" s="593">
        <v>1.6921837228041903E-2</v>
      </c>
      <c r="J81" s="593">
        <v>3.728133065672498E-3</v>
      </c>
      <c r="K81" s="593">
        <v>1.6288951841359773E-2</v>
      </c>
      <c r="L81" s="593">
        <v>6.6666666666666666E-2</v>
      </c>
      <c r="M81" s="593">
        <v>2.7002427184466018E-2</v>
      </c>
      <c r="N81" s="593">
        <v>0</v>
      </c>
      <c r="O81" s="593">
        <v>1.4730999146029034E-2</v>
      </c>
      <c r="P81" s="593">
        <v>2.7027027027027029E-3</v>
      </c>
      <c r="Q81" s="593">
        <v>6.868131868131868E-3</v>
      </c>
      <c r="R81" s="593">
        <v>2.9465930018416206E-3</v>
      </c>
      <c r="S81" s="593">
        <v>1.6506189821182942E-2</v>
      </c>
      <c r="T81" s="593">
        <v>1.3812154696132596E-3</v>
      </c>
      <c r="U81" s="593">
        <v>6.8728522336769758E-3</v>
      </c>
      <c r="V81" s="593">
        <v>1.0416666666666666E-2</v>
      </c>
      <c r="W81" s="593">
        <v>0.15841584158415842</v>
      </c>
      <c r="X81" s="593">
        <v>7.7691453940066596E-3</v>
      </c>
      <c r="Y81" s="593">
        <v>2.1459227467811159E-3</v>
      </c>
      <c r="Z81" s="593">
        <v>0</v>
      </c>
      <c r="AA81" s="593">
        <v>2.122885743872972E-2</v>
      </c>
      <c r="AB81" s="593"/>
      <c r="AC81" s="593"/>
      <c r="AD81" s="595"/>
    </row>
    <row r="82" spans="1:32" s="383" customFormat="1" ht="12.75">
      <c r="A82" s="577" t="s">
        <v>469</v>
      </c>
      <c r="B82" s="592">
        <v>942</v>
      </c>
      <c r="C82" s="592">
        <v>7</v>
      </c>
      <c r="D82" s="592">
        <v>109</v>
      </c>
      <c r="E82" s="592">
        <v>479</v>
      </c>
      <c r="F82" s="592">
        <v>347</v>
      </c>
      <c r="G82" s="592">
        <v>1294</v>
      </c>
      <c r="H82" s="592">
        <v>67</v>
      </c>
      <c r="I82" s="592">
        <v>5</v>
      </c>
      <c r="J82" s="592">
        <v>17</v>
      </c>
      <c r="K82" s="592">
        <v>5</v>
      </c>
      <c r="L82" s="592">
        <v>467</v>
      </c>
      <c r="M82" s="592">
        <v>97</v>
      </c>
      <c r="N82" s="592">
        <v>0</v>
      </c>
      <c r="O82" s="592">
        <v>3</v>
      </c>
      <c r="P82" s="592">
        <v>0</v>
      </c>
      <c r="Q82" s="592">
        <v>5</v>
      </c>
      <c r="R82" s="592">
        <v>19</v>
      </c>
      <c r="S82" s="592">
        <v>60</v>
      </c>
      <c r="T82" s="592">
        <v>18</v>
      </c>
      <c r="U82" s="592">
        <v>84</v>
      </c>
      <c r="V82" s="592">
        <v>2</v>
      </c>
      <c r="W82" s="592">
        <v>3</v>
      </c>
      <c r="X82" s="592">
        <v>94</v>
      </c>
      <c r="Y82" s="592">
        <v>0</v>
      </c>
      <c r="Z82" s="592">
        <v>0</v>
      </c>
      <c r="AA82" s="592">
        <v>338</v>
      </c>
      <c r="AB82" s="598"/>
      <c r="AC82" s="598"/>
      <c r="AD82" s="594"/>
    </row>
    <row r="83" spans="1:32" s="385" customFormat="1" ht="13.5" thickBot="1">
      <c r="A83" s="602" t="s">
        <v>470</v>
      </c>
      <c r="B83" s="603">
        <v>0.19084278768233387</v>
      </c>
      <c r="C83" s="603">
        <v>1</v>
      </c>
      <c r="D83" s="603">
        <v>0.42745098039215684</v>
      </c>
      <c r="E83" s="603">
        <v>0.22712185870080606</v>
      </c>
      <c r="F83" s="603">
        <v>0.13528265107212475</v>
      </c>
      <c r="G83" s="603">
        <v>0.24020790792648969</v>
      </c>
      <c r="H83" s="603">
        <v>0.64423076923076927</v>
      </c>
      <c r="I83" s="603">
        <v>0.12820512820512819</v>
      </c>
      <c r="J83" s="603">
        <v>3.8548752834467119E-2</v>
      </c>
      <c r="K83" s="603">
        <v>4.3859649122807015E-2</v>
      </c>
      <c r="L83" s="603">
        <v>0.51888888888888884</v>
      </c>
      <c r="M83" s="603">
        <v>5.8014354066985643E-2</v>
      </c>
      <c r="N83" s="603" t="s">
        <v>320</v>
      </c>
      <c r="O83" s="603">
        <v>4.3478260869565216E-2</v>
      </c>
      <c r="P83" s="603">
        <v>0</v>
      </c>
      <c r="Q83" s="603">
        <v>4.2372881355932202E-2</v>
      </c>
      <c r="R83" s="603">
        <v>5.637982195845697E-2</v>
      </c>
      <c r="S83" s="603">
        <v>0.30456852791878175</v>
      </c>
      <c r="T83" s="603">
        <v>0.18367346938775511</v>
      </c>
      <c r="U83" s="603">
        <v>0.69421487603305787</v>
      </c>
      <c r="V83" s="603">
        <v>0.16666666666666666</v>
      </c>
      <c r="W83" s="603">
        <v>6.5075921908893707E-3</v>
      </c>
      <c r="X83" s="603">
        <v>0.38524590163934425</v>
      </c>
      <c r="Y83" s="603" t="s">
        <v>320</v>
      </c>
      <c r="Z83" s="603" t="s">
        <v>320</v>
      </c>
      <c r="AA83" s="603">
        <v>0.76470588235294112</v>
      </c>
      <c r="AB83" s="603"/>
      <c r="AC83" s="603"/>
      <c r="AD83" s="609"/>
    </row>
    <row r="84" spans="1:32" s="381" customFormat="1" ht="15.75">
      <c r="A84" s="571" t="s">
        <v>258</v>
      </c>
      <c r="B84" s="572"/>
      <c r="C84" s="572"/>
      <c r="D84" s="572"/>
      <c r="E84" s="572"/>
      <c r="F84" s="572"/>
      <c r="G84" s="573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96"/>
    </row>
    <row r="85" spans="1:32" s="383" customFormat="1" ht="12.75">
      <c r="A85" s="600" t="s">
        <v>468</v>
      </c>
      <c r="B85" s="592">
        <v>16011</v>
      </c>
      <c r="C85" s="592">
        <v>34</v>
      </c>
      <c r="D85" s="592">
        <v>2086</v>
      </c>
      <c r="E85" s="592">
        <v>8444</v>
      </c>
      <c r="F85" s="592">
        <v>5447</v>
      </c>
      <c r="G85" s="592">
        <v>16379</v>
      </c>
      <c r="H85" s="592">
        <v>1149</v>
      </c>
      <c r="I85" s="592">
        <v>452</v>
      </c>
      <c r="J85" s="592">
        <v>1663</v>
      </c>
      <c r="K85" s="592">
        <v>1258</v>
      </c>
      <c r="L85" s="592">
        <v>1410</v>
      </c>
      <c r="M85" s="592">
        <v>4047</v>
      </c>
      <c r="N85" s="592">
        <v>174</v>
      </c>
      <c r="O85" s="592">
        <v>992</v>
      </c>
      <c r="P85" s="592">
        <v>116</v>
      </c>
      <c r="Q85" s="592">
        <v>685</v>
      </c>
      <c r="R85" s="592">
        <v>985</v>
      </c>
      <c r="S85" s="592">
        <v>357</v>
      </c>
      <c r="T85" s="592">
        <v>522</v>
      </c>
      <c r="U85" s="592">
        <v>410</v>
      </c>
      <c r="V85" s="592">
        <v>48</v>
      </c>
      <c r="W85" s="592">
        <v>787</v>
      </c>
      <c r="X85" s="592">
        <v>956</v>
      </c>
      <c r="Y85" s="592">
        <v>0</v>
      </c>
      <c r="Z85" s="592">
        <v>0</v>
      </c>
      <c r="AA85" s="592">
        <v>274</v>
      </c>
      <c r="AB85" s="598"/>
      <c r="AC85" s="598"/>
      <c r="AD85" s="594"/>
    </row>
    <row r="86" spans="1:32" s="383" customFormat="1" ht="12.75">
      <c r="A86" s="601" t="s">
        <v>259</v>
      </c>
      <c r="B86" s="606">
        <v>0.51190971001055086</v>
      </c>
      <c r="C86" s="606">
        <v>0.10967741935483871</v>
      </c>
      <c r="D86" s="606">
        <v>0.2839640620745984</v>
      </c>
      <c r="E86" s="606">
        <v>0.49371455300239725</v>
      </c>
      <c r="F86" s="606">
        <v>0.83568579318809455</v>
      </c>
      <c r="G86" s="606">
        <v>0.31266583945786008</v>
      </c>
      <c r="H86" s="606">
        <v>0.48460565162378744</v>
      </c>
      <c r="I86" s="606">
        <v>0.35312500000000002</v>
      </c>
      <c r="J86" s="606">
        <v>0.42337067209775969</v>
      </c>
      <c r="K86" s="606">
        <v>0.82437745740498036</v>
      </c>
      <c r="L86" s="606">
        <v>0.87037037037037035</v>
      </c>
      <c r="M86" s="606">
        <v>0.81461352657004826</v>
      </c>
      <c r="N86" s="606">
        <v>0.12812960235640647</v>
      </c>
      <c r="O86" s="606">
        <v>0.20871028823900695</v>
      </c>
      <c r="P86" s="606">
        <v>0.30606860158311344</v>
      </c>
      <c r="Q86" s="606">
        <v>0.43519695044472684</v>
      </c>
      <c r="R86" s="606">
        <v>0.32273918741808649</v>
      </c>
      <c r="S86" s="606">
        <v>0.38636363636363635</v>
      </c>
      <c r="T86" s="606">
        <v>0.63503649635036497</v>
      </c>
      <c r="U86" s="606">
        <v>0.99514563106796117</v>
      </c>
      <c r="V86" s="606">
        <v>0.16</v>
      </c>
      <c r="W86" s="606">
        <v>0.90982658959537577</v>
      </c>
      <c r="X86" s="606">
        <v>0.8349344978165939</v>
      </c>
      <c r="Y86" s="606">
        <v>0</v>
      </c>
      <c r="Z86" s="606">
        <v>0</v>
      </c>
      <c r="AA86" s="606">
        <v>4.3938422065426558E-2</v>
      </c>
      <c r="AB86" s="610"/>
      <c r="AC86" s="610"/>
      <c r="AD86" s="606"/>
    </row>
    <row r="87" spans="1:32" ht="11.25" customHeight="1" thickBot="1">
      <c r="A87" s="607"/>
      <c r="B87" s="608"/>
      <c r="C87" s="608"/>
      <c r="D87" s="608"/>
      <c r="E87" s="608"/>
      <c r="F87" s="608"/>
      <c r="G87" s="608"/>
      <c r="H87" s="608"/>
      <c r="I87" s="608"/>
      <c r="J87" s="608"/>
      <c r="K87" s="608"/>
      <c r="L87" s="608"/>
      <c r="M87" s="608"/>
      <c r="N87" s="608"/>
      <c r="O87" s="608"/>
      <c r="P87" s="608"/>
      <c r="Q87" s="608"/>
      <c r="R87" s="608"/>
      <c r="S87" s="608"/>
      <c r="T87" s="608"/>
      <c r="U87" s="608"/>
      <c r="V87" s="608"/>
      <c r="W87" s="608"/>
      <c r="X87" s="608"/>
      <c r="Y87" s="608"/>
      <c r="Z87" s="608"/>
      <c r="AA87" s="608"/>
      <c r="AB87" s="608"/>
      <c r="AC87" s="608"/>
      <c r="AD87" s="608"/>
    </row>
    <row r="88" spans="1:32" ht="27" thickBot="1">
      <c r="A88" s="484" t="s">
        <v>3</v>
      </c>
      <c r="B88" s="569"/>
      <c r="C88" s="569"/>
      <c r="D88" s="569"/>
      <c r="E88" s="569"/>
      <c r="F88" s="569"/>
      <c r="G88" s="569"/>
      <c r="H88" s="570"/>
      <c r="I88" s="570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569"/>
    </row>
    <row r="89" spans="1:32" s="381" customFormat="1" ht="15.75">
      <c r="A89" s="571" t="s">
        <v>236</v>
      </c>
      <c r="B89" s="572"/>
      <c r="C89" s="572"/>
      <c r="D89" s="572"/>
      <c r="E89" s="572"/>
      <c r="F89" s="572"/>
      <c r="G89" s="573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</row>
    <row r="90" spans="1:32" s="382" customFormat="1" ht="12.75">
      <c r="A90" s="574" t="s">
        <v>237</v>
      </c>
      <c r="B90" s="575">
        <v>-2.0457200066744594E-2</v>
      </c>
      <c r="C90" s="575">
        <v>2.0202020202020204E-2</v>
      </c>
      <c r="D90" s="575">
        <v>8.0098582871226121E-3</v>
      </c>
      <c r="E90" s="575">
        <v>-2.9561226162504731E-2</v>
      </c>
      <c r="F90" s="575">
        <v>-1.8005540166204988E-2</v>
      </c>
      <c r="G90" s="576">
        <v>-6.717850287907827E-3</v>
      </c>
      <c r="H90" s="575">
        <v>4.3384725708139157E-2</v>
      </c>
      <c r="I90" s="575">
        <v>8.8727272727272766E-2</v>
      </c>
      <c r="J90" s="575">
        <v>-7.2490281271438417E-2</v>
      </c>
      <c r="K90" s="575">
        <v>-1.6835016835016835E-2</v>
      </c>
      <c r="L90" s="575">
        <v>1.6982364467668227E-2</v>
      </c>
      <c r="M90" s="575">
        <v>-3.614457831325301E-2</v>
      </c>
      <c r="N90" s="575">
        <v>-1.8047579983593062E-2</v>
      </c>
      <c r="O90" s="575">
        <v>-5.8823529411764705E-2</v>
      </c>
      <c r="P90" s="575" t="s">
        <v>320</v>
      </c>
      <c r="Q90" s="575" t="s">
        <v>320</v>
      </c>
      <c r="R90" s="575">
        <v>-8.8803088803088796E-3</v>
      </c>
      <c r="S90" s="575">
        <v>-5.5054151624548686E-2</v>
      </c>
      <c r="T90" s="575">
        <v>-6.3542494042891223E-2</v>
      </c>
      <c r="U90" s="575">
        <v>-6.4327485380116955E-2</v>
      </c>
      <c r="V90" s="575">
        <v>8.8888888888888892E-2</v>
      </c>
      <c r="W90" s="575">
        <v>-6.3968668407310733E-2</v>
      </c>
      <c r="X90" s="575">
        <v>-6.5648854961832107E-2</v>
      </c>
      <c r="Y90" s="575">
        <v>0.50000000000000011</v>
      </c>
      <c r="Z90" s="575" t="s">
        <v>320</v>
      </c>
      <c r="AA90" s="575">
        <v>6.1888600519065633E-2</v>
      </c>
      <c r="AB90" s="575">
        <v>0.68190854870775353</v>
      </c>
      <c r="AC90" s="575">
        <v>-0.11921708185053376</v>
      </c>
      <c r="AD90" s="575">
        <v>4.2296072507552941E-2</v>
      </c>
    </row>
    <row r="91" spans="1:32" s="383" customFormat="1" ht="12.75">
      <c r="A91" s="577" t="s">
        <v>346</v>
      </c>
      <c r="B91" s="578">
        <v>9590</v>
      </c>
      <c r="C91" s="578">
        <v>110</v>
      </c>
      <c r="D91" s="578">
        <v>1612</v>
      </c>
      <c r="E91" s="578">
        <v>5885</v>
      </c>
      <c r="F91" s="578">
        <v>1983</v>
      </c>
      <c r="G91" s="579">
        <v>13529</v>
      </c>
      <c r="H91" s="578">
        <v>814</v>
      </c>
      <c r="I91" s="578">
        <v>441</v>
      </c>
      <c r="J91" s="578">
        <v>1465</v>
      </c>
      <c r="K91" s="578">
        <v>571</v>
      </c>
      <c r="L91" s="578">
        <v>484</v>
      </c>
      <c r="M91" s="580">
        <v>1268</v>
      </c>
      <c r="N91" s="580">
        <v>390</v>
      </c>
      <c r="O91" s="578">
        <v>22</v>
      </c>
      <c r="P91" s="578">
        <v>0</v>
      </c>
      <c r="Q91" s="578">
        <v>0</v>
      </c>
      <c r="R91" s="581">
        <v>2475</v>
      </c>
      <c r="S91" s="578">
        <v>347</v>
      </c>
      <c r="T91" s="578">
        <v>392</v>
      </c>
      <c r="U91" s="578">
        <v>178</v>
      </c>
      <c r="V91" s="578">
        <v>48</v>
      </c>
      <c r="W91" s="578">
        <v>259</v>
      </c>
      <c r="X91" s="578">
        <v>436</v>
      </c>
      <c r="Y91" s="578">
        <v>0</v>
      </c>
      <c r="Z91" s="578">
        <v>0</v>
      </c>
      <c r="AA91" s="578">
        <v>1563</v>
      </c>
      <c r="AB91" s="578">
        <v>165</v>
      </c>
      <c r="AC91" s="578">
        <v>1259</v>
      </c>
      <c r="AD91" s="578">
        <v>952</v>
      </c>
      <c r="AE91" s="309">
        <v>1259</v>
      </c>
      <c r="AF91" s="309">
        <v>952</v>
      </c>
    </row>
    <row r="92" spans="1:32" s="383" customFormat="1" ht="12.75">
      <c r="A92" s="582" t="s">
        <v>347</v>
      </c>
      <c r="B92" s="583">
        <v>10137</v>
      </c>
      <c r="C92" s="583">
        <v>95</v>
      </c>
      <c r="D92" s="583">
        <v>1619</v>
      </c>
      <c r="E92" s="583">
        <v>6230</v>
      </c>
      <c r="F92" s="583">
        <v>2193</v>
      </c>
      <c r="G92" s="584">
        <v>14464</v>
      </c>
      <c r="H92" s="583">
        <v>960</v>
      </c>
      <c r="I92" s="583">
        <v>466</v>
      </c>
      <c r="J92" s="583">
        <v>1447</v>
      </c>
      <c r="K92" s="583">
        <v>578</v>
      </c>
      <c r="L92" s="583">
        <v>513</v>
      </c>
      <c r="M92" s="585">
        <v>1385</v>
      </c>
      <c r="N92" s="580">
        <v>382</v>
      </c>
      <c r="O92" s="583">
        <v>13</v>
      </c>
      <c r="P92" s="583">
        <v>0</v>
      </c>
      <c r="Q92" s="583">
        <v>0</v>
      </c>
      <c r="R92" s="581">
        <v>2681</v>
      </c>
      <c r="S92" s="583">
        <v>367</v>
      </c>
      <c r="T92" s="583">
        <v>447</v>
      </c>
      <c r="U92" s="583">
        <v>160</v>
      </c>
      <c r="V92" s="583">
        <v>51</v>
      </c>
      <c r="W92" s="583">
        <v>246</v>
      </c>
      <c r="X92" s="583">
        <v>441</v>
      </c>
      <c r="Y92" s="583">
        <v>1</v>
      </c>
      <c r="Z92" s="583">
        <v>0</v>
      </c>
      <c r="AA92" s="583">
        <v>1685</v>
      </c>
      <c r="AB92" s="583">
        <v>170</v>
      </c>
      <c r="AC92" s="583">
        <v>1355</v>
      </c>
      <c r="AD92" s="583">
        <v>1116</v>
      </c>
      <c r="AE92" s="310">
        <v>1355</v>
      </c>
      <c r="AF92" s="310">
        <v>1116</v>
      </c>
    </row>
    <row r="93" spans="1:32" s="383" customFormat="1" ht="12.75">
      <c r="A93" s="582" t="s">
        <v>436</v>
      </c>
      <c r="B93" s="583">
        <v>10238</v>
      </c>
      <c r="C93" s="583">
        <v>92</v>
      </c>
      <c r="D93" s="583">
        <v>1638</v>
      </c>
      <c r="E93" s="583">
        <v>6186</v>
      </c>
      <c r="F93" s="583">
        <v>2322</v>
      </c>
      <c r="G93" s="584">
        <v>14729</v>
      </c>
      <c r="H93" s="583">
        <v>1015</v>
      </c>
      <c r="I93" s="583">
        <v>468</v>
      </c>
      <c r="J93" s="583">
        <v>1461</v>
      </c>
      <c r="K93" s="583">
        <v>633</v>
      </c>
      <c r="L93" s="583">
        <v>534</v>
      </c>
      <c r="M93" s="585">
        <v>1331</v>
      </c>
      <c r="N93" s="580">
        <v>447</v>
      </c>
      <c r="O93" s="583">
        <v>16</v>
      </c>
      <c r="P93" s="583">
        <v>0</v>
      </c>
      <c r="Q93" s="583">
        <v>0</v>
      </c>
      <c r="R93" s="581">
        <v>2614</v>
      </c>
      <c r="S93" s="583">
        <v>394</v>
      </c>
      <c r="T93" s="583">
        <v>420</v>
      </c>
      <c r="U93" s="583">
        <v>175</v>
      </c>
      <c r="V93" s="583">
        <v>36</v>
      </c>
      <c r="W93" s="583">
        <v>261</v>
      </c>
      <c r="X93" s="583">
        <v>433</v>
      </c>
      <c r="Y93" s="583">
        <v>1</v>
      </c>
      <c r="Z93" s="583">
        <v>0</v>
      </c>
      <c r="AA93" s="583">
        <v>1761</v>
      </c>
      <c r="AB93" s="583">
        <v>168</v>
      </c>
      <c r="AC93" s="583">
        <v>1320</v>
      </c>
      <c r="AD93" s="583">
        <v>1242</v>
      </c>
      <c r="AE93" s="310">
        <v>1320</v>
      </c>
      <c r="AF93" s="310">
        <v>1242</v>
      </c>
    </row>
    <row r="94" spans="1:32" s="383" customFormat="1" ht="12.75">
      <c r="A94" s="582" t="s">
        <v>819</v>
      </c>
      <c r="B94" s="583">
        <v>9784</v>
      </c>
      <c r="C94" s="583">
        <v>101</v>
      </c>
      <c r="D94" s="583">
        <v>1636</v>
      </c>
      <c r="E94" s="583">
        <v>5920</v>
      </c>
      <c r="F94" s="583">
        <v>2127</v>
      </c>
      <c r="G94" s="584">
        <v>14145</v>
      </c>
      <c r="H94" s="583">
        <v>970</v>
      </c>
      <c r="I94" s="583">
        <v>499</v>
      </c>
      <c r="J94" s="583">
        <v>1352</v>
      </c>
      <c r="K94" s="583">
        <v>584</v>
      </c>
      <c r="L94" s="583">
        <v>519</v>
      </c>
      <c r="M94" s="585">
        <v>1280</v>
      </c>
      <c r="N94" s="580">
        <v>399</v>
      </c>
      <c r="O94" s="583">
        <v>16</v>
      </c>
      <c r="P94" s="583">
        <v>0</v>
      </c>
      <c r="Q94" s="583">
        <v>0</v>
      </c>
      <c r="R94" s="581">
        <v>2567</v>
      </c>
      <c r="S94" s="583">
        <v>349</v>
      </c>
      <c r="T94" s="583">
        <v>393</v>
      </c>
      <c r="U94" s="583">
        <v>160</v>
      </c>
      <c r="V94" s="583">
        <v>49</v>
      </c>
      <c r="W94" s="583">
        <v>239</v>
      </c>
      <c r="X94" s="583">
        <v>408</v>
      </c>
      <c r="Y94" s="583">
        <v>1</v>
      </c>
      <c r="Z94" s="583">
        <v>0</v>
      </c>
      <c r="AA94" s="583">
        <v>1773</v>
      </c>
      <c r="AB94" s="583">
        <v>282</v>
      </c>
      <c r="AC94" s="583">
        <v>1155</v>
      </c>
      <c r="AD94" s="583">
        <v>1150</v>
      </c>
      <c r="AE94" s="310">
        <v>1155</v>
      </c>
      <c r="AF94" s="310">
        <v>1150</v>
      </c>
    </row>
    <row r="95" spans="1:32" s="386" customFormat="1" ht="12.75">
      <c r="A95" s="586" t="s">
        <v>426</v>
      </c>
      <c r="B95" s="587" t="s">
        <v>989</v>
      </c>
      <c r="C95" s="587" t="s">
        <v>990</v>
      </c>
      <c r="D95" s="587" t="s">
        <v>991</v>
      </c>
      <c r="E95" s="587" t="s">
        <v>992</v>
      </c>
      <c r="F95" s="587" t="s">
        <v>993</v>
      </c>
      <c r="G95" s="587" t="s">
        <v>994</v>
      </c>
      <c r="H95" s="587" t="s">
        <v>995</v>
      </c>
      <c r="I95" s="587" t="s">
        <v>996</v>
      </c>
      <c r="J95" s="587" t="s">
        <v>997</v>
      </c>
      <c r="K95" s="587" t="s">
        <v>998</v>
      </c>
      <c r="L95" s="587" t="s">
        <v>999</v>
      </c>
      <c r="M95" s="587" t="s">
        <v>1000</v>
      </c>
      <c r="N95" s="587" t="s">
        <v>1001</v>
      </c>
      <c r="O95" s="587" t="s">
        <v>1002</v>
      </c>
      <c r="P95" s="587" t="s">
        <v>320</v>
      </c>
      <c r="Q95" s="587" t="s">
        <v>320</v>
      </c>
      <c r="R95" s="587" t="s">
        <v>1003</v>
      </c>
      <c r="S95" s="587" t="s">
        <v>1004</v>
      </c>
      <c r="T95" s="587" t="s">
        <v>1005</v>
      </c>
      <c r="U95" s="587" t="s">
        <v>1006</v>
      </c>
      <c r="V95" s="587" t="s">
        <v>1007</v>
      </c>
      <c r="W95" s="587" t="s">
        <v>1008</v>
      </c>
      <c r="X95" s="587" t="s">
        <v>1009</v>
      </c>
      <c r="Y95" s="587" t="s">
        <v>1010</v>
      </c>
      <c r="Z95" s="587" t="s">
        <v>320</v>
      </c>
      <c r="AA95" s="587" t="s">
        <v>1011</v>
      </c>
      <c r="AB95" s="587" t="s">
        <v>1012</v>
      </c>
      <c r="AC95" s="587" t="s">
        <v>1013</v>
      </c>
      <c r="AD95" s="587" t="s">
        <v>1014</v>
      </c>
    </row>
    <row r="96" spans="1:32" s="383" customFormat="1" ht="12.75">
      <c r="A96" s="586" t="s">
        <v>238</v>
      </c>
      <c r="B96" s="588" t="s">
        <v>362</v>
      </c>
      <c r="C96" s="588" t="s">
        <v>362</v>
      </c>
      <c r="D96" s="588" t="s">
        <v>362</v>
      </c>
      <c r="E96" s="588" t="s">
        <v>363</v>
      </c>
      <c r="F96" s="588" t="s">
        <v>362</v>
      </c>
      <c r="G96" s="588" t="s">
        <v>362</v>
      </c>
      <c r="H96" s="588" t="s">
        <v>362</v>
      </c>
      <c r="I96" s="588" t="s">
        <v>362</v>
      </c>
      <c r="J96" s="588" t="s">
        <v>363</v>
      </c>
      <c r="K96" s="588" t="s">
        <v>362</v>
      </c>
      <c r="L96" s="588" t="s">
        <v>362</v>
      </c>
      <c r="M96" s="588" t="s">
        <v>362</v>
      </c>
      <c r="N96" s="588" t="s">
        <v>362</v>
      </c>
      <c r="O96" s="588" t="s">
        <v>362</v>
      </c>
      <c r="P96" s="588" t="s">
        <v>362</v>
      </c>
      <c r="Q96" s="588" t="s">
        <v>362</v>
      </c>
      <c r="R96" s="588" t="s">
        <v>362</v>
      </c>
      <c r="S96" s="588" t="s">
        <v>362</v>
      </c>
      <c r="T96" s="588" t="s">
        <v>362</v>
      </c>
      <c r="U96" s="588" t="s">
        <v>362</v>
      </c>
      <c r="V96" s="588" t="s">
        <v>362</v>
      </c>
      <c r="W96" s="588" t="s">
        <v>362</v>
      </c>
      <c r="X96" s="588" t="s">
        <v>362</v>
      </c>
      <c r="Y96" s="588" t="s">
        <v>362</v>
      </c>
      <c r="Z96" s="588" t="s">
        <v>362</v>
      </c>
      <c r="AA96" s="588" t="s">
        <v>363</v>
      </c>
      <c r="AB96" s="588" t="s">
        <v>363</v>
      </c>
      <c r="AC96" s="588" t="s">
        <v>363</v>
      </c>
      <c r="AD96" s="588" t="s">
        <v>362</v>
      </c>
    </row>
    <row r="97" spans="1:32" s="382" customFormat="1" ht="12.75">
      <c r="A97" s="574" t="s">
        <v>239</v>
      </c>
      <c r="B97" s="575">
        <v>-1.2671782973407167E-2</v>
      </c>
      <c r="C97" s="575">
        <v>7.5862068965517185E-2</v>
      </c>
      <c r="D97" s="575">
        <v>-1.4981273408239701E-2</v>
      </c>
      <c r="E97" s="575">
        <v>-7.1212775140267592E-3</v>
      </c>
      <c r="F97" s="575">
        <v>-2.5703054127608038E-2</v>
      </c>
      <c r="G97" s="576">
        <v>-2.6037861175689139E-2</v>
      </c>
      <c r="H97" s="575">
        <v>3.5260930888575459E-2</v>
      </c>
      <c r="I97" s="575">
        <v>-6.2184873949579875E-2</v>
      </c>
      <c r="J97" s="575">
        <v>-4.2321644498186282E-2</v>
      </c>
      <c r="K97" s="575">
        <v>6.0227272727272796E-2</v>
      </c>
      <c r="L97" s="575">
        <v>6.4822134387351737E-2</v>
      </c>
      <c r="M97" s="575">
        <v>2.7264731750219876E-2</v>
      </c>
      <c r="N97" s="575">
        <v>3.0330062444246155E-2</v>
      </c>
      <c r="O97" s="575">
        <v>1.0028653295128941E-2</v>
      </c>
      <c r="P97" s="575">
        <v>-9.999999999999995E-2</v>
      </c>
      <c r="Q97" s="575">
        <v>-0.10255601136005042</v>
      </c>
      <c r="R97" s="575" t="s">
        <v>320</v>
      </c>
      <c r="S97" s="575">
        <v>-0.13411078717201164</v>
      </c>
      <c r="T97" s="575">
        <v>-1.0245901639344204E-2</v>
      </c>
      <c r="U97" s="575">
        <v>-2.7472527472527434E-2</v>
      </c>
      <c r="V97" s="575">
        <v>-0.2</v>
      </c>
      <c r="W97" s="575">
        <v>-3.0612244897959183E-2</v>
      </c>
      <c r="X97" s="575">
        <v>-5.9139784946236562E-2</v>
      </c>
      <c r="Y97" s="575">
        <v>-7.1164510166358649E-2</v>
      </c>
      <c r="Z97" s="575">
        <v>-0.15359583468922872</v>
      </c>
      <c r="AA97" s="575">
        <v>7.8838174273858919E-2</v>
      </c>
      <c r="AB97" s="575">
        <v>0.4420289855072464</v>
      </c>
      <c r="AC97" s="575">
        <v>-8.9515634580012202E-2</v>
      </c>
      <c r="AD97" s="575">
        <v>-1.7295597484276729E-2</v>
      </c>
    </row>
    <row r="98" spans="1:32" s="383" customFormat="1" ht="12.75">
      <c r="A98" s="577" t="s">
        <v>346</v>
      </c>
      <c r="B98" s="578">
        <v>8861</v>
      </c>
      <c r="C98" s="578">
        <v>97</v>
      </c>
      <c r="D98" s="578">
        <v>2296</v>
      </c>
      <c r="E98" s="578">
        <v>4396</v>
      </c>
      <c r="F98" s="578">
        <v>2072</v>
      </c>
      <c r="G98" s="579">
        <v>14384</v>
      </c>
      <c r="H98" s="578">
        <v>611</v>
      </c>
      <c r="I98" s="578">
        <v>184</v>
      </c>
      <c r="J98" s="578">
        <v>1125</v>
      </c>
      <c r="K98" s="578">
        <v>290</v>
      </c>
      <c r="L98" s="578">
        <v>414</v>
      </c>
      <c r="M98" s="580">
        <v>1153</v>
      </c>
      <c r="N98" s="580">
        <v>342</v>
      </c>
      <c r="O98" s="578">
        <v>2481</v>
      </c>
      <c r="P98" s="578">
        <v>178</v>
      </c>
      <c r="Q98" s="578">
        <v>1018</v>
      </c>
      <c r="R98" s="581">
        <v>0</v>
      </c>
      <c r="S98" s="578">
        <v>226</v>
      </c>
      <c r="T98" s="578">
        <v>166</v>
      </c>
      <c r="U98" s="578">
        <v>102</v>
      </c>
      <c r="V98" s="578">
        <v>84</v>
      </c>
      <c r="W98" s="578">
        <v>302</v>
      </c>
      <c r="X98" s="578">
        <v>185</v>
      </c>
      <c r="Y98" s="578">
        <v>291</v>
      </c>
      <c r="Z98" s="578">
        <v>2192</v>
      </c>
      <c r="AA98" s="578">
        <v>1312</v>
      </c>
      <c r="AB98" s="578">
        <v>125</v>
      </c>
      <c r="AC98" s="578">
        <v>1042</v>
      </c>
      <c r="AD98" s="578">
        <v>561</v>
      </c>
      <c r="AE98" s="309">
        <v>1042</v>
      </c>
      <c r="AF98" s="309">
        <v>561</v>
      </c>
    </row>
    <row r="99" spans="1:32" s="383" customFormat="1" ht="12.75">
      <c r="A99" s="582" t="s">
        <v>347</v>
      </c>
      <c r="B99" s="583">
        <v>9553</v>
      </c>
      <c r="C99" s="583">
        <v>102</v>
      </c>
      <c r="D99" s="583">
        <v>2419</v>
      </c>
      <c r="E99" s="583">
        <v>4761</v>
      </c>
      <c r="F99" s="583">
        <v>2271</v>
      </c>
      <c r="G99" s="584">
        <v>15281</v>
      </c>
      <c r="H99" s="583">
        <v>773</v>
      </c>
      <c r="I99" s="583">
        <v>206</v>
      </c>
      <c r="J99" s="583">
        <v>1056</v>
      </c>
      <c r="K99" s="583">
        <v>310</v>
      </c>
      <c r="L99" s="583">
        <v>452</v>
      </c>
      <c r="M99" s="585">
        <v>1109</v>
      </c>
      <c r="N99" s="580">
        <v>371</v>
      </c>
      <c r="O99" s="583">
        <v>2920</v>
      </c>
      <c r="P99" s="583">
        <v>152</v>
      </c>
      <c r="Q99" s="583">
        <v>1093</v>
      </c>
      <c r="R99" s="581">
        <v>0</v>
      </c>
      <c r="S99" s="583">
        <v>242</v>
      </c>
      <c r="T99" s="583">
        <v>167</v>
      </c>
      <c r="U99" s="583">
        <v>130</v>
      </c>
      <c r="V99" s="583">
        <v>96</v>
      </c>
      <c r="W99" s="583">
        <v>284</v>
      </c>
      <c r="X99" s="583">
        <v>192</v>
      </c>
      <c r="Y99" s="583">
        <v>370</v>
      </c>
      <c r="Z99" s="583">
        <v>2027</v>
      </c>
      <c r="AA99" s="583">
        <v>1400</v>
      </c>
      <c r="AB99" s="583">
        <v>150</v>
      </c>
      <c r="AC99" s="583">
        <v>1133</v>
      </c>
      <c r="AD99" s="583">
        <v>648</v>
      </c>
      <c r="AE99" s="310">
        <v>1133</v>
      </c>
      <c r="AF99" s="310">
        <v>648</v>
      </c>
    </row>
    <row r="100" spans="1:32" s="383" customFormat="1" ht="12.75">
      <c r="A100" s="582" t="s">
        <v>436</v>
      </c>
      <c r="B100" s="583">
        <v>9601</v>
      </c>
      <c r="C100" s="583">
        <v>91</v>
      </c>
      <c r="D100" s="583">
        <v>2494</v>
      </c>
      <c r="E100" s="583">
        <v>4745</v>
      </c>
      <c r="F100" s="583">
        <v>2271</v>
      </c>
      <c r="G100" s="584">
        <v>15500</v>
      </c>
      <c r="H100" s="583">
        <v>743</v>
      </c>
      <c r="I100" s="583">
        <v>205</v>
      </c>
      <c r="J100" s="583">
        <v>1127</v>
      </c>
      <c r="K100" s="583">
        <v>280</v>
      </c>
      <c r="L100" s="583">
        <v>399</v>
      </c>
      <c r="M100" s="585">
        <v>1149</v>
      </c>
      <c r="N100" s="580">
        <v>408</v>
      </c>
      <c r="O100" s="583">
        <v>2975</v>
      </c>
      <c r="P100" s="583">
        <v>170</v>
      </c>
      <c r="Q100" s="583">
        <v>1058</v>
      </c>
      <c r="R100" s="581">
        <v>0</v>
      </c>
      <c r="S100" s="583">
        <v>218</v>
      </c>
      <c r="T100" s="583">
        <v>155</v>
      </c>
      <c r="U100" s="583">
        <v>132</v>
      </c>
      <c r="V100" s="583">
        <v>105</v>
      </c>
      <c r="W100" s="583">
        <v>296</v>
      </c>
      <c r="X100" s="583">
        <v>181</v>
      </c>
      <c r="Y100" s="583">
        <v>421</v>
      </c>
      <c r="Z100" s="583">
        <v>1927</v>
      </c>
      <c r="AA100" s="583">
        <v>1626</v>
      </c>
      <c r="AB100" s="583">
        <v>139</v>
      </c>
      <c r="AC100" s="583">
        <v>1087</v>
      </c>
      <c r="AD100" s="583">
        <v>699</v>
      </c>
      <c r="AE100" s="310">
        <v>1087</v>
      </c>
      <c r="AF100" s="310">
        <v>699</v>
      </c>
    </row>
    <row r="101" spans="1:32" s="383" customFormat="1" ht="12.75">
      <c r="A101" s="582" t="s">
        <v>819</v>
      </c>
      <c r="B101" s="583">
        <v>9220</v>
      </c>
      <c r="C101" s="583">
        <v>104</v>
      </c>
      <c r="D101" s="583">
        <v>2367</v>
      </c>
      <c r="E101" s="583">
        <v>4601</v>
      </c>
      <c r="F101" s="583">
        <v>2148</v>
      </c>
      <c r="G101" s="584">
        <v>14663</v>
      </c>
      <c r="H101" s="583">
        <v>734</v>
      </c>
      <c r="I101" s="583">
        <v>186</v>
      </c>
      <c r="J101" s="583">
        <v>1056</v>
      </c>
      <c r="K101" s="583">
        <v>311</v>
      </c>
      <c r="L101" s="583">
        <v>449</v>
      </c>
      <c r="M101" s="585">
        <v>1168</v>
      </c>
      <c r="N101" s="580">
        <v>385</v>
      </c>
      <c r="O101" s="583">
        <v>2820</v>
      </c>
      <c r="P101" s="583">
        <v>150</v>
      </c>
      <c r="Q101" s="583">
        <v>948</v>
      </c>
      <c r="R101" s="581">
        <v>0</v>
      </c>
      <c r="S101" s="583">
        <v>198</v>
      </c>
      <c r="T101" s="583">
        <v>161</v>
      </c>
      <c r="U101" s="583">
        <v>118</v>
      </c>
      <c r="V101" s="583">
        <v>76</v>
      </c>
      <c r="W101" s="583">
        <v>285</v>
      </c>
      <c r="X101" s="583">
        <v>175</v>
      </c>
      <c r="Y101" s="583">
        <v>335</v>
      </c>
      <c r="Z101" s="583">
        <v>1734</v>
      </c>
      <c r="AA101" s="583">
        <v>1560</v>
      </c>
      <c r="AB101" s="583">
        <v>199</v>
      </c>
      <c r="AC101" s="583">
        <v>990</v>
      </c>
      <c r="AD101" s="583">
        <v>625</v>
      </c>
      <c r="AE101" s="310">
        <v>990</v>
      </c>
      <c r="AF101" s="310">
        <v>625</v>
      </c>
    </row>
    <row r="102" spans="1:32" s="383" customFormat="1" ht="12.75">
      <c r="A102" s="586" t="s">
        <v>426</v>
      </c>
      <c r="B102" s="587" t="s">
        <v>1015</v>
      </c>
      <c r="C102" s="587" t="s">
        <v>1016</v>
      </c>
      <c r="D102" s="587" t="s">
        <v>1017</v>
      </c>
      <c r="E102" s="587" t="s">
        <v>1018</v>
      </c>
      <c r="F102" s="587" t="s">
        <v>1019</v>
      </c>
      <c r="G102" s="587" t="s">
        <v>1020</v>
      </c>
      <c r="H102" s="587" t="s">
        <v>1021</v>
      </c>
      <c r="I102" s="587" t="s">
        <v>1022</v>
      </c>
      <c r="J102" s="587" t="s">
        <v>1023</v>
      </c>
      <c r="K102" s="587" t="s">
        <v>1024</v>
      </c>
      <c r="L102" s="587" t="s">
        <v>1025</v>
      </c>
      <c r="M102" s="587" t="s">
        <v>1026</v>
      </c>
      <c r="N102" s="587" t="s">
        <v>1027</v>
      </c>
      <c r="O102" s="587" t="s">
        <v>1028</v>
      </c>
      <c r="P102" s="587" t="s">
        <v>687</v>
      </c>
      <c r="Q102" s="587" t="s">
        <v>688</v>
      </c>
      <c r="R102" s="587" t="s">
        <v>320</v>
      </c>
      <c r="S102" s="587" t="s">
        <v>1029</v>
      </c>
      <c r="T102" s="587" t="s">
        <v>1030</v>
      </c>
      <c r="U102" s="587" t="s">
        <v>1031</v>
      </c>
      <c r="V102" s="587" t="s">
        <v>1032</v>
      </c>
      <c r="W102" s="587" t="s">
        <v>1033</v>
      </c>
      <c r="X102" s="587" t="s">
        <v>1034</v>
      </c>
      <c r="Y102" s="587" t="s">
        <v>1035</v>
      </c>
      <c r="Z102" s="587" t="s">
        <v>1036</v>
      </c>
      <c r="AA102" s="587" t="s">
        <v>1037</v>
      </c>
      <c r="AB102" s="587" t="s">
        <v>1038</v>
      </c>
      <c r="AC102" s="587" t="s">
        <v>1039</v>
      </c>
      <c r="AD102" s="587" t="s">
        <v>1040</v>
      </c>
    </row>
    <row r="103" spans="1:32" s="383" customFormat="1" ht="12.75">
      <c r="A103" s="586" t="s">
        <v>238</v>
      </c>
      <c r="B103" s="588" t="s">
        <v>362</v>
      </c>
      <c r="C103" s="588" t="s">
        <v>362</v>
      </c>
      <c r="D103" s="588" t="s">
        <v>362</v>
      </c>
      <c r="E103" s="588" t="s">
        <v>362</v>
      </c>
      <c r="F103" s="588" t="s">
        <v>362</v>
      </c>
      <c r="G103" s="588" t="s">
        <v>363</v>
      </c>
      <c r="H103" s="588" t="s">
        <v>362</v>
      </c>
      <c r="I103" s="588" t="s">
        <v>362</v>
      </c>
      <c r="J103" s="588" t="s">
        <v>362</v>
      </c>
      <c r="K103" s="588" t="s">
        <v>362</v>
      </c>
      <c r="L103" s="588" t="s">
        <v>362</v>
      </c>
      <c r="M103" s="588" t="s">
        <v>362</v>
      </c>
      <c r="N103" s="588" t="s">
        <v>362</v>
      </c>
      <c r="O103" s="588" t="s">
        <v>362</v>
      </c>
      <c r="P103" s="588" t="s">
        <v>362</v>
      </c>
      <c r="Q103" s="588" t="s">
        <v>363</v>
      </c>
      <c r="R103" s="588" t="s">
        <v>362</v>
      </c>
      <c r="S103" s="588" t="s">
        <v>362</v>
      </c>
      <c r="T103" s="588" t="s">
        <v>362</v>
      </c>
      <c r="U103" s="588" t="s">
        <v>362</v>
      </c>
      <c r="V103" s="588" t="s">
        <v>362</v>
      </c>
      <c r="W103" s="588" t="s">
        <v>362</v>
      </c>
      <c r="X103" s="588" t="s">
        <v>362</v>
      </c>
      <c r="Y103" s="588" t="s">
        <v>362</v>
      </c>
      <c r="Z103" s="588" t="s">
        <v>363</v>
      </c>
      <c r="AA103" s="588" t="s">
        <v>363</v>
      </c>
      <c r="AB103" s="588" t="s">
        <v>363</v>
      </c>
      <c r="AC103" s="588" t="s">
        <v>363</v>
      </c>
      <c r="AD103" s="588" t="s">
        <v>362</v>
      </c>
    </row>
    <row r="104" spans="1:32" s="383" customFormat="1" ht="12.75">
      <c r="A104" s="574" t="s">
        <v>444</v>
      </c>
      <c r="B104" s="575">
        <v>-1.669541221110734E-2</v>
      </c>
      <c r="C104" s="575">
        <v>4.7700170357751329E-2</v>
      </c>
      <c r="D104" s="575">
        <v>-5.712866368604074E-3</v>
      </c>
      <c r="E104" s="575">
        <v>-1.9873924789615929E-2</v>
      </c>
      <c r="F104" s="575">
        <v>-2.1888346552776151E-2</v>
      </c>
      <c r="G104" s="576">
        <v>-1.6646375459396765E-2</v>
      </c>
      <c r="H104" s="575">
        <v>3.9869812855980423E-2</v>
      </c>
      <c r="I104" s="575">
        <v>4.3147208121827471E-2</v>
      </c>
      <c r="J104" s="575">
        <v>-5.9497461268064107E-2</v>
      </c>
      <c r="K104" s="575">
        <v>8.6401202103681008E-3</v>
      </c>
      <c r="L104" s="575">
        <v>3.8626609442060089E-2</v>
      </c>
      <c r="M104" s="575">
        <v>-6.8965517241379309E-3</v>
      </c>
      <c r="N104" s="575">
        <v>5.1282051282051282E-3</v>
      </c>
      <c r="O104" s="575">
        <v>9.6119615521537919E-3</v>
      </c>
      <c r="P104" s="575">
        <v>-9.999999999999995E-2</v>
      </c>
      <c r="Q104" s="575">
        <v>-0.10255601136005042</v>
      </c>
      <c r="R104" s="575">
        <v>-8.8803088803088796E-3</v>
      </c>
      <c r="S104" s="575">
        <v>-8.5284280936454848E-2</v>
      </c>
      <c r="T104" s="575">
        <v>-4.8654836863194106E-2</v>
      </c>
      <c r="U104" s="575">
        <v>-4.9030786773090015E-2</v>
      </c>
      <c r="V104" s="575">
        <v>-0.10714285714285714</v>
      </c>
      <c r="W104" s="575">
        <v>-4.6116504854368995E-2</v>
      </c>
      <c r="X104" s="575">
        <v>-6.3704496788008505E-2</v>
      </c>
      <c r="Y104" s="575">
        <v>-7.0110701107011023E-2</v>
      </c>
      <c r="Z104" s="575">
        <v>-0.15359583468922872</v>
      </c>
      <c r="AA104" s="575">
        <v>6.9755001604793032E-2</v>
      </c>
      <c r="AB104" s="575">
        <v>0.57360959651035981</v>
      </c>
      <c r="AC104" s="575">
        <v>-0.10575319622012223</v>
      </c>
      <c r="AD104" s="575">
        <v>2.0505940973553131E-2</v>
      </c>
    </row>
    <row r="105" spans="1:32" s="383" customFormat="1" ht="12.75">
      <c r="A105" s="589" t="s">
        <v>445</v>
      </c>
      <c r="B105" s="588">
        <v>18451</v>
      </c>
      <c r="C105" s="588">
        <v>207</v>
      </c>
      <c r="D105" s="588">
        <v>3908</v>
      </c>
      <c r="E105" s="588">
        <v>10281</v>
      </c>
      <c r="F105" s="588">
        <v>4055</v>
      </c>
      <c r="G105" s="590">
        <v>27913</v>
      </c>
      <c r="H105" s="588">
        <v>1425</v>
      </c>
      <c r="I105" s="588">
        <v>625</v>
      </c>
      <c r="J105" s="588">
        <v>2590</v>
      </c>
      <c r="K105" s="588">
        <v>861</v>
      </c>
      <c r="L105" s="588">
        <v>898</v>
      </c>
      <c r="M105" s="588">
        <v>2421</v>
      </c>
      <c r="N105" s="588">
        <v>732</v>
      </c>
      <c r="O105" s="588">
        <v>2503</v>
      </c>
      <c r="P105" s="588">
        <v>178</v>
      </c>
      <c r="Q105" s="588">
        <v>1018</v>
      </c>
      <c r="R105" s="588">
        <v>2475</v>
      </c>
      <c r="S105" s="588">
        <v>573</v>
      </c>
      <c r="T105" s="588">
        <v>558</v>
      </c>
      <c r="U105" s="588">
        <v>280</v>
      </c>
      <c r="V105" s="588">
        <v>132</v>
      </c>
      <c r="W105" s="588">
        <v>561</v>
      </c>
      <c r="X105" s="588">
        <v>621</v>
      </c>
      <c r="Y105" s="588">
        <v>291</v>
      </c>
      <c r="Z105" s="588">
        <v>2192</v>
      </c>
      <c r="AA105" s="588">
        <v>2875</v>
      </c>
      <c r="AB105" s="588">
        <v>290</v>
      </c>
      <c r="AC105" s="588">
        <v>2301</v>
      </c>
      <c r="AD105" s="588">
        <v>1513</v>
      </c>
    </row>
    <row r="106" spans="1:32" s="383" customFormat="1" ht="12.75">
      <c r="A106" s="586" t="s">
        <v>539</v>
      </c>
      <c r="B106" s="588">
        <v>19690</v>
      </c>
      <c r="C106" s="588">
        <v>197</v>
      </c>
      <c r="D106" s="588">
        <v>4038</v>
      </c>
      <c r="E106" s="588">
        <v>10991</v>
      </c>
      <c r="F106" s="588">
        <v>4464</v>
      </c>
      <c r="G106" s="590">
        <v>29745</v>
      </c>
      <c r="H106" s="588">
        <v>1733</v>
      </c>
      <c r="I106" s="588">
        <v>672</v>
      </c>
      <c r="J106" s="588">
        <v>2503</v>
      </c>
      <c r="K106" s="588">
        <v>888</v>
      </c>
      <c r="L106" s="588">
        <v>965</v>
      </c>
      <c r="M106" s="588">
        <v>2494</v>
      </c>
      <c r="N106" s="588">
        <v>753</v>
      </c>
      <c r="O106" s="588">
        <v>2933</v>
      </c>
      <c r="P106" s="588">
        <v>152</v>
      </c>
      <c r="Q106" s="588">
        <v>1093</v>
      </c>
      <c r="R106" s="588">
        <v>2681</v>
      </c>
      <c r="S106" s="588">
        <v>609</v>
      </c>
      <c r="T106" s="588">
        <v>614</v>
      </c>
      <c r="U106" s="588">
        <v>290</v>
      </c>
      <c r="V106" s="588">
        <v>147</v>
      </c>
      <c r="W106" s="588">
        <v>530</v>
      </c>
      <c r="X106" s="588">
        <v>633</v>
      </c>
      <c r="Y106" s="588">
        <v>371</v>
      </c>
      <c r="Z106" s="588">
        <v>2027</v>
      </c>
      <c r="AA106" s="588">
        <v>3085</v>
      </c>
      <c r="AB106" s="588">
        <v>320</v>
      </c>
      <c r="AC106" s="588">
        <v>2488</v>
      </c>
      <c r="AD106" s="588">
        <v>1764</v>
      </c>
    </row>
    <row r="107" spans="1:32" s="383" customFormat="1" ht="12.75">
      <c r="A107" s="586" t="s">
        <v>446</v>
      </c>
      <c r="B107" s="588">
        <v>19839</v>
      </c>
      <c r="C107" s="588">
        <v>183</v>
      </c>
      <c r="D107" s="588">
        <v>4132</v>
      </c>
      <c r="E107" s="588">
        <v>10931</v>
      </c>
      <c r="F107" s="588">
        <v>4593</v>
      </c>
      <c r="G107" s="590">
        <v>30229</v>
      </c>
      <c r="H107" s="588">
        <v>1758</v>
      </c>
      <c r="I107" s="588">
        <v>673</v>
      </c>
      <c r="J107" s="588">
        <v>2588</v>
      </c>
      <c r="K107" s="588">
        <v>913</v>
      </c>
      <c r="L107" s="588">
        <v>933</v>
      </c>
      <c r="M107" s="588">
        <v>2480</v>
      </c>
      <c r="N107" s="588">
        <v>855</v>
      </c>
      <c r="O107" s="588">
        <v>2991</v>
      </c>
      <c r="P107" s="588">
        <v>170</v>
      </c>
      <c r="Q107" s="588">
        <v>1058</v>
      </c>
      <c r="R107" s="588">
        <v>2614</v>
      </c>
      <c r="S107" s="588">
        <v>612</v>
      </c>
      <c r="T107" s="588">
        <v>575</v>
      </c>
      <c r="U107" s="588">
        <v>307</v>
      </c>
      <c r="V107" s="588">
        <v>141</v>
      </c>
      <c r="W107" s="588">
        <v>557</v>
      </c>
      <c r="X107" s="588">
        <v>614</v>
      </c>
      <c r="Y107" s="588">
        <v>422</v>
      </c>
      <c r="Z107" s="588">
        <v>1927</v>
      </c>
      <c r="AA107" s="588">
        <v>3387</v>
      </c>
      <c r="AB107" s="588">
        <v>307</v>
      </c>
      <c r="AC107" s="588">
        <v>2407</v>
      </c>
      <c r="AD107" s="588">
        <v>1941</v>
      </c>
    </row>
    <row r="108" spans="1:32" s="383" customFormat="1" ht="12.75">
      <c r="A108" s="586" t="s">
        <v>820</v>
      </c>
      <c r="B108" s="588">
        <v>19004</v>
      </c>
      <c r="C108" s="588">
        <v>205</v>
      </c>
      <c r="D108" s="588">
        <v>4003</v>
      </c>
      <c r="E108" s="588">
        <v>10521</v>
      </c>
      <c r="F108" s="588">
        <v>4275</v>
      </c>
      <c r="G108" s="590">
        <v>28808</v>
      </c>
      <c r="H108" s="588">
        <v>1704</v>
      </c>
      <c r="I108" s="588">
        <v>685</v>
      </c>
      <c r="J108" s="588">
        <v>2408</v>
      </c>
      <c r="K108" s="588">
        <v>895</v>
      </c>
      <c r="L108" s="588">
        <v>968</v>
      </c>
      <c r="M108" s="588">
        <v>2448</v>
      </c>
      <c r="N108" s="588">
        <v>784</v>
      </c>
      <c r="O108" s="588">
        <v>2836</v>
      </c>
      <c r="P108" s="588">
        <v>150</v>
      </c>
      <c r="Q108" s="588">
        <v>948</v>
      </c>
      <c r="R108" s="588">
        <v>2567</v>
      </c>
      <c r="S108" s="588">
        <v>547</v>
      </c>
      <c r="T108" s="588">
        <v>554</v>
      </c>
      <c r="U108" s="588">
        <v>278</v>
      </c>
      <c r="V108" s="588">
        <v>125</v>
      </c>
      <c r="W108" s="588">
        <v>524</v>
      </c>
      <c r="X108" s="588">
        <v>583</v>
      </c>
      <c r="Y108" s="588">
        <v>336</v>
      </c>
      <c r="Z108" s="588">
        <v>1734</v>
      </c>
      <c r="AA108" s="588">
        <v>3333</v>
      </c>
      <c r="AB108" s="588">
        <v>481</v>
      </c>
      <c r="AC108" s="588">
        <v>2145</v>
      </c>
      <c r="AD108" s="588">
        <v>1775</v>
      </c>
    </row>
    <row r="109" spans="1:32" s="383" customFormat="1" ht="12.75">
      <c r="A109" s="586" t="s">
        <v>426</v>
      </c>
      <c r="B109" s="587" t="s">
        <v>1041</v>
      </c>
      <c r="C109" s="587" t="s">
        <v>674</v>
      </c>
      <c r="D109" s="587" t="s">
        <v>1042</v>
      </c>
      <c r="E109" s="587" t="s">
        <v>1043</v>
      </c>
      <c r="F109" s="587" t="s">
        <v>1044</v>
      </c>
      <c r="G109" s="587" t="s">
        <v>1045</v>
      </c>
      <c r="H109" s="587" t="s">
        <v>1046</v>
      </c>
      <c r="I109" s="587" t="s">
        <v>680</v>
      </c>
      <c r="J109" s="587" t="s">
        <v>1047</v>
      </c>
      <c r="K109" s="587" t="s">
        <v>682</v>
      </c>
      <c r="L109" s="587" t="s">
        <v>683</v>
      </c>
      <c r="M109" s="587" t="s">
        <v>1048</v>
      </c>
      <c r="N109" s="587" t="s">
        <v>685</v>
      </c>
      <c r="O109" s="587" t="s">
        <v>1049</v>
      </c>
      <c r="P109" s="587" t="s">
        <v>687</v>
      </c>
      <c r="Q109" s="587" t="s">
        <v>688</v>
      </c>
      <c r="R109" s="587" t="s">
        <v>1003</v>
      </c>
      <c r="S109" s="587" t="s">
        <v>690</v>
      </c>
      <c r="T109" s="587" t="s">
        <v>691</v>
      </c>
      <c r="U109" s="587" t="s">
        <v>692</v>
      </c>
      <c r="V109" s="587" t="s">
        <v>693</v>
      </c>
      <c r="W109" s="587" t="s">
        <v>694</v>
      </c>
      <c r="X109" s="587" t="s">
        <v>695</v>
      </c>
      <c r="Y109" s="587" t="s">
        <v>696</v>
      </c>
      <c r="Z109" s="587" t="s">
        <v>1036</v>
      </c>
      <c r="AA109" s="587" t="s">
        <v>1050</v>
      </c>
      <c r="AB109" s="587" t="s">
        <v>699</v>
      </c>
      <c r="AC109" s="587" t="s">
        <v>700</v>
      </c>
      <c r="AD109" s="587" t="s">
        <v>701</v>
      </c>
    </row>
    <row r="110" spans="1:32" s="383" customFormat="1" ht="13.5" thickBot="1">
      <c r="A110" s="591" t="s">
        <v>238</v>
      </c>
      <c r="B110" s="588" t="s">
        <v>363</v>
      </c>
      <c r="C110" s="588" t="s">
        <v>362</v>
      </c>
      <c r="D110" s="588" t="s">
        <v>362</v>
      </c>
      <c r="E110" s="588" t="s">
        <v>362</v>
      </c>
      <c r="F110" s="588" t="s">
        <v>362</v>
      </c>
      <c r="G110" s="588" t="s">
        <v>363</v>
      </c>
      <c r="H110" s="588" t="s">
        <v>362</v>
      </c>
      <c r="I110" s="588" t="s">
        <v>362</v>
      </c>
      <c r="J110" s="588" t="s">
        <v>363</v>
      </c>
      <c r="K110" s="588" t="s">
        <v>362</v>
      </c>
      <c r="L110" s="588" t="s">
        <v>362</v>
      </c>
      <c r="M110" s="588" t="s">
        <v>362</v>
      </c>
      <c r="N110" s="588" t="s">
        <v>362</v>
      </c>
      <c r="O110" s="588" t="s">
        <v>362</v>
      </c>
      <c r="P110" s="588" t="s">
        <v>362</v>
      </c>
      <c r="Q110" s="588" t="s">
        <v>363</v>
      </c>
      <c r="R110" s="588" t="s">
        <v>362</v>
      </c>
      <c r="S110" s="588" t="s">
        <v>362</v>
      </c>
      <c r="T110" s="588" t="s">
        <v>362</v>
      </c>
      <c r="U110" s="588" t="s">
        <v>362</v>
      </c>
      <c r="V110" s="588" t="s">
        <v>362</v>
      </c>
      <c r="W110" s="588" t="s">
        <v>362</v>
      </c>
      <c r="X110" s="588" t="s">
        <v>362</v>
      </c>
      <c r="Y110" s="588" t="s">
        <v>362</v>
      </c>
      <c r="Z110" s="588" t="s">
        <v>363</v>
      </c>
      <c r="AA110" s="588" t="s">
        <v>363</v>
      </c>
      <c r="AB110" s="588" t="s">
        <v>363</v>
      </c>
      <c r="AC110" s="588" t="s">
        <v>363</v>
      </c>
      <c r="AD110" s="588" t="s">
        <v>362</v>
      </c>
    </row>
    <row r="111" spans="1:32" s="381" customFormat="1" ht="15.75">
      <c r="A111" s="571" t="s">
        <v>248</v>
      </c>
      <c r="B111" s="572"/>
      <c r="C111" s="572"/>
      <c r="D111" s="572"/>
      <c r="E111" s="572"/>
      <c r="F111" s="572"/>
      <c r="G111" s="573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</row>
    <row r="112" spans="1:32" s="383" customFormat="1" ht="12.75">
      <c r="A112" s="577" t="s">
        <v>466</v>
      </c>
      <c r="B112" s="592">
        <v>326</v>
      </c>
      <c r="C112" s="592">
        <v>0</v>
      </c>
      <c r="D112" s="592">
        <v>12</v>
      </c>
      <c r="E112" s="592">
        <v>100</v>
      </c>
      <c r="F112" s="592">
        <v>214</v>
      </c>
      <c r="G112" s="592">
        <v>368</v>
      </c>
      <c r="H112" s="592">
        <v>33</v>
      </c>
      <c r="I112" s="592">
        <v>7</v>
      </c>
      <c r="J112" s="592">
        <v>27</v>
      </c>
      <c r="K112" s="592">
        <v>17</v>
      </c>
      <c r="L112" s="592">
        <v>30</v>
      </c>
      <c r="M112" s="592">
        <v>47</v>
      </c>
      <c r="N112" s="592">
        <v>0</v>
      </c>
      <c r="O112" s="592">
        <v>20</v>
      </c>
      <c r="P112" s="592">
        <v>0</v>
      </c>
      <c r="Q112" s="592">
        <v>13</v>
      </c>
      <c r="R112" s="592">
        <v>23</v>
      </c>
      <c r="S112" s="592">
        <v>7</v>
      </c>
      <c r="T112" s="592">
        <v>7</v>
      </c>
      <c r="U112" s="592">
        <v>3</v>
      </c>
      <c r="V112" s="592">
        <v>1</v>
      </c>
      <c r="W112" s="592">
        <v>65</v>
      </c>
      <c r="X112" s="592">
        <v>26</v>
      </c>
      <c r="Y112" s="592">
        <v>0</v>
      </c>
      <c r="Z112" s="592">
        <v>0</v>
      </c>
      <c r="AA112" s="592">
        <v>38</v>
      </c>
      <c r="AB112" s="598"/>
      <c r="AC112" s="598"/>
      <c r="AD112" s="594"/>
    </row>
    <row r="113" spans="1:30" s="384" customFormat="1" ht="12.75">
      <c r="A113" s="589" t="s">
        <v>249</v>
      </c>
      <c r="B113" s="593">
        <v>1.71542833087771E-2</v>
      </c>
      <c r="C113" s="593">
        <v>0</v>
      </c>
      <c r="D113" s="593">
        <v>2.9977516862353237E-3</v>
      </c>
      <c r="E113" s="593">
        <v>9.5047999239616012E-3</v>
      </c>
      <c r="F113" s="593">
        <v>5.005847953216374E-2</v>
      </c>
      <c r="G113" s="593">
        <v>1.2774229380727576E-2</v>
      </c>
      <c r="H113" s="593">
        <v>1.936619718309859E-2</v>
      </c>
      <c r="I113" s="593">
        <v>1.0218978102189781E-2</v>
      </c>
      <c r="J113" s="593">
        <v>1.1212624584717609E-2</v>
      </c>
      <c r="K113" s="593">
        <v>1.899441340782123E-2</v>
      </c>
      <c r="L113" s="593">
        <v>3.0991735537190084E-2</v>
      </c>
      <c r="M113" s="593">
        <v>1.9199346405228759E-2</v>
      </c>
      <c r="N113" s="593">
        <v>0</v>
      </c>
      <c r="O113" s="593">
        <v>7.052186177715092E-3</v>
      </c>
      <c r="P113" s="593">
        <v>0</v>
      </c>
      <c r="Q113" s="593">
        <v>1.3713080168776372E-2</v>
      </c>
      <c r="R113" s="593">
        <v>8.9598753408648233E-3</v>
      </c>
      <c r="S113" s="593">
        <v>1.2797074954296161E-2</v>
      </c>
      <c r="T113" s="593">
        <v>1.263537906137184E-2</v>
      </c>
      <c r="U113" s="593">
        <v>1.0791366906474821E-2</v>
      </c>
      <c r="V113" s="593">
        <v>8.0000000000000002E-3</v>
      </c>
      <c r="W113" s="593">
        <v>0.12404580152671756</v>
      </c>
      <c r="X113" s="593">
        <v>4.4596912521440824E-2</v>
      </c>
      <c r="Y113" s="593">
        <v>0</v>
      </c>
      <c r="Z113" s="593">
        <v>0</v>
      </c>
      <c r="AA113" s="593">
        <v>1.1401140114011402E-2</v>
      </c>
      <c r="AB113" s="593"/>
      <c r="AC113" s="593"/>
      <c r="AD113" s="595"/>
    </row>
    <row r="114" spans="1:30" s="383" customFormat="1" ht="12.75">
      <c r="A114" s="577" t="s">
        <v>465</v>
      </c>
      <c r="B114" s="592">
        <v>413</v>
      </c>
      <c r="C114" s="592">
        <v>0</v>
      </c>
      <c r="D114" s="592">
        <v>17</v>
      </c>
      <c r="E114" s="592">
        <v>138</v>
      </c>
      <c r="F114" s="592">
        <v>258</v>
      </c>
      <c r="G114" s="592">
        <v>468</v>
      </c>
      <c r="H114" s="592">
        <v>48</v>
      </c>
      <c r="I114" s="592">
        <v>8</v>
      </c>
      <c r="J114" s="592">
        <v>35</v>
      </c>
      <c r="K114" s="592">
        <v>22</v>
      </c>
      <c r="L114" s="592">
        <v>37</v>
      </c>
      <c r="M114" s="592">
        <v>66</v>
      </c>
      <c r="N114" s="592">
        <v>1</v>
      </c>
      <c r="O114" s="592">
        <v>25</v>
      </c>
      <c r="P114" s="592">
        <v>0</v>
      </c>
      <c r="Q114" s="592">
        <v>16</v>
      </c>
      <c r="R114" s="592">
        <v>28</v>
      </c>
      <c r="S114" s="592">
        <v>6</v>
      </c>
      <c r="T114" s="592">
        <v>8</v>
      </c>
      <c r="U114" s="592">
        <v>4</v>
      </c>
      <c r="V114" s="592">
        <v>1</v>
      </c>
      <c r="W114" s="592">
        <v>74</v>
      </c>
      <c r="X114" s="592">
        <v>34</v>
      </c>
      <c r="Y114" s="592">
        <v>0</v>
      </c>
      <c r="Z114" s="592">
        <v>0</v>
      </c>
      <c r="AA114" s="592">
        <v>51</v>
      </c>
      <c r="AB114" s="598"/>
      <c r="AC114" s="598"/>
      <c r="AD114" s="594"/>
    </row>
    <row r="115" spans="1:30" s="385" customFormat="1" ht="13.5" thickBot="1">
      <c r="A115" s="589" t="s">
        <v>251</v>
      </c>
      <c r="B115" s="593">
        <v>2.1732266891180803E-2</v>
      </c>
      <c r="C115" s="593">
        <v>0</v>
      </c>
      <c r="D115" s="593">
        <v>4.2468148888333748E-3</v>
      </c>
      <c r="E115" s="593">
        <v>1.3116623895067009E-2</v>
      </c>
      <c r="F115" s="593">
        <v>6.0350877192982454E-2</v>
      </c>
      <c r="G115" s="593">
        <v>1.6245487364620937E-2</v>
      </c>
      <c r="H115" s="593">
        <v>2.8169014084507043E-2</v>
      </c>
      <c r="I115" s="593">
        <v>1.167883211678832E-2</v>
      </c>
      <c r="J115" s="593">
        <v>1.4534883720930232E-2</v>
      </c>
      <c r="K115" s="593">
        <v>2.4581005586592177E-2</v>
      </c>
      <c r="L115" s="593">
        <v>3.8223140495867766E-2</v>
      </c>
      <c r="M115" s="593">
        <v>2.6960784313725492E-2</v>
      </c>
      <c r="N115" s="593">
        <v>1.2755102040816326E-3</v>
      </c>
      <c r="O115" s="593">
        <v>8.8152327221438648E-3</v>
      </c>
      <c r="P115" s="593">
        <v>0</v>
      </c>
      <c r="Q115" s="593">
        <v>1.6877637130801686E-2</v>
      </c>
      <c r="R115" s="593">
        <v>1.090767432800935E-2</v>
      </c>
      <c r="S115" s="593">
        <v>1.0968921389396709E-2</v>
      </c>
      <c r="T115" s="593">
        <v>1.444043321299639E-2</v>
      </c>
      <c r="U115" s="593">
        <v>1.4388489208633094E-2</v>
      </c>
      <c r="V115" s="593">
        <v>8.0000000000000002E-3</v>
      </c>
      <c r="W115" s="593">
        <v>0.14122137404580154</v>
      </c>
      <c r="X115" s="593">
        <v>5.8319039451114926E-2</v>
      </c>
      <c r="Y115" s="593">
        <v>0</v>
      </c>
      <c r="Z115" s="593">
        <v>0</v>
      </c>
      <c r="AA115" s="593">
        <v>1.5301530153015301E-2</v>
      </c>
      <c r="AB115" s="593"/>
      <c r="AC115" s="593"/>
      <c r="AD115" s="595"/>
    </row>
    <row r="116" spans="1:30" s="381" customFormat="1" ht="15.75">
      <c r="A116" s="571" t="s">
        <v>252</v>
      </c>
      <c r="B116" s="572"/>
      <c r="C116" s="572"/>
      <c r="D116" s="572"/>
      <c r="E116" s="572"/>
      <c r="F116" s="572"/>
      <c r="G116" s="573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96"/>
    </row>
    <row r="117" spans="1:30" s="383" customFormat="1" ht="12.75">
      <c r="A117" s="597" t="s">
        <v>467</v>
      </c>
      <c r="B117" s="592">
        <v>15280</v>
      </c>
      <c r="C117" s="592">
        <v>178</v>
      </c>
      <c r="D117" s="592">
        <v>3682</v>
      </c>
      <c r="E117" s="592">
        <v>8814</v>
      </c>
      <c r="F117" s="592">
        <v>2606</v>
      </c>
      <c r="G117" s="592">
        <v>22631</v>
      </c>
      <c r="H117" s="592">
        <v>1276</v>
      </c>
      <c r="I117" s="592">
        <v>658</v>
      </c>
      <c r="J117" s="592">
        <v>2033</v>
      </c>
      <c r="K117" s="592">
        <v>771</v>
      </c>
      <c r="L117" s="592">
        <v>486</v>
      </c>
      <c r="M117" s="592">
        <v>1701</v>
      </c>
      <c r="N117" s="592">
        <v>764</v>
      </c>
      <c r="O117" s="592">
        <v>2739</v>
      </c>
      <c r="P117" s="592">
        <v>145</v>
      </c>
      <c r="Q117" s="592">
        <v>847</v>
      </c>
      <c r="R117" s="592">
        <v>2169</v>
      </c>
      <c r="S117" s="592">
        <v>344</v>
      </c>
      <c r="T117" s="592">
        <v>473</v>
      </c>
      <c r="U117" s="592">
        <v>171</v>
      </c>
      <c r="V117" s="592">
        <v>111</v>
      </c>
      <c r="W117" s="592">
        <v>157</v>
      </c>
      <c r="X117" s="592">
        <v>435</v>
      </c>
      <c r="Y117" s="592">
        <v>329</v>
      </c>
      <c r="Z117" s="592">
        <v>1705</v>
      </c>
      <c r="AA117" s="592">
        <v>1705</v>
      </c>
      <c r="AB117" s="598"/>
      <c r="AC117" s="598"/>
      <c r="AD117" s="594"/>
    </row>
    <row r="118" spans="1:30" s="384" customFormat="1" ht="13.5" thickBot="1">
      <c r="A118" s="599" t="s">
        <v>253</v>
      </c>
      <c r="B118" s="593">
        <v>0.80404125447274255</v>
      </c>
      <c r="C118" s="593">
        <v>0.86829268292682926</v>
      </c>
      <c r="D118" s="593">
        <v>0.91981014239320513</v>
      </c>
      <c r="E118" s="593">
        <v>0.83775306529797544</v>
      </c>
      <c r="F118" s="593">
        <v>0.60959064327485379</v>
      </c>
      <c r="G118" s="593">
        <v>0.78558039433490701</v>
      </c>
      <c r="H118" s="593">
        <v>0.74882629107981225</v>
      </c>
      <c r="I118" s="593">
        <v>0.96058394160583938</v>
      </c>
      <c r="J118" s="593">
        <v>0.84426910299003322</v>
      </c>
      <c r="K118" s="593">
        <v>0.86145251396648048</v>
      </c>
      <c r="L118" s="593">
        <v>0.50206611570247939</v>
      </c>
      <c r="M118" s="593">
        <v>0.69485294117647056</v>
      </c>
      <c r="N118" s="593">
        <v>0.97448979591836737</v>
      </c>
      <c r="O118" s="593">
        <v>0.9657968970380818</v>
      </c>
      <c r="P118" s="593">
        <v>0.96666666666666667</v>
      </c>
      <c r="Q118" s="593">
        <v>0.89345991561181437</v>
      </c>
      <c r="R118" s="593">
        <v>0.84495520062329565</v>
      </c>
      <c r="S118" s="593">
        <v>0.62888482632541132</v>
      </c>
      <c r="T118" s="593">
        <v>0.85379061371841158</v>
      </c>
      <c r="U118" s="593">
        <v>0.6151079136690647</v>
      </c>
      <c r="V118" s="593">
        <v>0.88800000000000001</v>
      </c>
      <c r="W118" s="593">
        <v>0.29961832061068705</v>
      </c>
      <c r="X118" s="593">
        <v>0.74614065180102918</v>
      </c>
      <c r="Y118" s="593">
        <v>0.97916666666666663</v>
      </c>
      <c r="Z118" s="593">
        <v>0.98327566320645909</v>
      </c>
      <c r="AA118" s="593">
        <v>0.51155115511551152</v>
      </c>
      <c r="AB118" s="593"/>
      <c r="AC118" s="593"/>
      <c r="AD118" s="595"/>
    </row>
    <row r="119" spans="1:30" s="381" customFormat="1" ht="15.75">
      <c r="A119" s="571" t="s">
        <v>254</v>
      </c>
      <c r="B119" s="572"/>
      <c r="C119" s="572"/>
      <c r="D119" s="572"/>
      <c r="E119" s="572"/>
      <c r="F119" s="572"/>
      <c r="G119" s="573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96"/>
    </row>
    <row r="120" spans="1:30" s="383" customFormat="1" ht="12.75">
      <c r="A120" s="600" t="s">
        <v>471</v>
      </c>
      <c r="B120" s="592">
        <v>1683</v>
      </c>
      <c r="C120" s="592">
        <v>67</v>
      </c>
      <c r="D120" s="592">
        <v>341</v>
      </c>
      <c r="E120" s="592">
        <v>871</v>
      </c>
      <c r="F120" s="592">
        <v>404</v>
      </c>
      <c r="G120" s="592">
        <v>1971</v>
      </c>
      <c r="H120" s="592">
        <v>1242</v>
      </c>
      <c r="I120" s="592">
        <v>8</v>
      </c>
      <c r="J120" s="592">
        <v>61</v>
      </c>
      <c r="K120" s="592">
        <v>26</v>
      </c>
      <c r="L120" s="592">
        <v>74</v>
      </c>
      <c r="M120" s="592">
        <v>87</v>
      </c>
      <c r="N120" s="592">
        <v>0</v>
      </c>
      <c r="O120" s="592">
        <v>32</v>
      </c>
      <c r="P120" s="592">
        <v>2</v>
      </c>
      <c r="Q120" s="592">
        <v>25</v>
      </c>
      <c r="R120" s="592">
        <v>44</v>
      </c>
      <c r="S120" s="592">
        <v>7</v>
      </c>
      <c r="T120" s="592">
        <v>9</v>
      </c>
      <c r="U120" s="592">
        <v>3</v>
      </c>
      <c r="V120" s="592">
        <v>2</v>
      </c>
      <c r="W120" s="592">
        <v>48</v>
      </c>
      <c r="X120" s="592">
        <v>13</v>
      </c>
      <c r="Y120" s="592">
        <v>0</v>
      </c>
      <c r="Z120" s="592">
        <v>8</v>
      </c>
      <c r="AA120" s="592">
        <v>275</v>
      </c>
      <c r="AB120" s="598"/>
      <c r="AC120" s="598"/>
      <c r="AD120" s="594"/>
    </row>
    <row r="121" spans="1:30" s="384" customFormat="1" ht="12.75">
      <c r="A121" s="601" t="s">
        <v>256</v>
      </c>
      <c r="B121" s="593">
        <v>0.11014397905759163</v>
      </c>
      <c r="C121" s="593">
        <v>0.37640449438202245</v>
      </c>
      <c r="D121" s="593">
        <v>9.261271048343292E-2</v>
      </c>
      <c r="E121" s="593">
        <v>9.8820058997050153E-2</v>
      </c>
      <c r="F121" s="593">
        <v>0.15502686108979277</v>
      </c>
      <c r="G121" s="593">
        <v>8.7092925632981308E-2</v>
      </c>
      <c r="H121" s="593">
        <v>0.97335423197492166</v>
      </c>
      <c r="I121" s="593">
        <v>1.2158054711246201E-2</v>
      </c>
      <c r="J121" s="593">
        <v>3.000491883915396E-2</v>
      </c>
      <c r="K121" s="593">
        <v>3.372243839169909E-2</v>
      </c>
      <c r="L121" s="593">
        <v>0.15226337448559671</v>
      </c>
      <c r="M121" s="593">
        <v>5.114638447971781E-2</v>
      </c>
      <c r="N121" s="593">
        <v>0</v>
      </c>
      <c r="O121" s="593">
        <v>1.1683096020445418E-2</v>
      </c>
      <c r="P121" s="593">
        <v>1.3793103448275862E-2</v>
      </c>
      <c r="Q121" s="593">
        <v>2.9515938606847699E-2</v>
      </c>
      <c r="R121" s="593">
        <v>2.0285846011987092E-2</v>
      </c>
      <c r="S121" s="593">
        <v>2.0348837209302327E-2</v>
      </c>
      <c r="T121" s="593">
        <v>1.9027484143763214E-2</v>
      </c>
      <c r="U121" s="593">
        <v>1.7543859649122806E-2</v>
      </c>
      <c r="V121" s="593">
        <v>1.8018018018018018E-2</v>
      </c>
      <c r="W121" s="593">
        <v>0.30573248407643311</v>
      </c>
      <c r="X121" s="593">
        <v>2.9885057471264367E-2</v>
      </c>
      <c r="Y121" s="593">
        <v>0</v>
      </c>
      <c r="Z121" s="593">
        <v>4.6920821114369501E-3</v>
      </c>
      <c r="AA121" s="593">
        <v>0.16129032258064516</v>
      </c>
      <c r="AB121" s="611"/>
      <c r="AC121" s="593"/>
      <c r="AD121" s="595"/>
    </row>
    <row r="122" spans="1:30" s="383" customFormat="1" ht="12.75">
      <c r="A122" s="577" t="s">
        <v>469</v>
      </c>
      <c r="B122" s="592">
        <v>809</v>
      </c>
      <c r="C122" s="592">
        <v>5</v>
      </c>
      <c r="D122" s="592">
        <v>102</v>
      </c>
      <c r="E122" s="592">
        <v>442</v>
      </c>
      <c r="F122" s="592">
        <v>260</v>
      </c>
      <c r="G122" s="592">
        <v>1656</v>
      </c>
      <c r="H122" s="592">
        <v>15</v>
      </c>
      <c r="I122" s="592">
        <v>6</v>
      </c>
      <c r="J122" s="592">
        <v>89</v>
      </c>
      <c r="K122" s="592">
        <v>25</v>
      </c>
      <c r="L122" s="592">
        <v>201</v>
      </c>
      <c r="M122" s="592">
        <v>65</v>
      </c>
      <c r="N122" s="592">
        <v>15</v>
      </c>
      <c r="O122" s="592">
        <v>14</v>
      </c>
      <c r="P122" s="592">
        <v>0</v>
      </c>
      <c r="Q122" s="592">
        <v>12</v>
      </c>
      <c r="R122" s="592">
        <v>55</v>
      </c>
      <c r="S122" s="592">
        <v>98</v>
      </c>
      <c r="T122" s="592">
        <v>43</v>
      </c>
      <c r="U122" s="592">
        <v>89</v>
      </c>
      <c r="V122" s="592">
        <v>7</v>
      </c>
      <c r="W122" s="592">
        <v>16</v>
      </c>
      <c r="X122" s="592">
        <v>60</v>
      </c>
      <c r="Y122" s="592">
        <v>5</v>
      </c>
      <c r="Z122" s="592">
        <v>26</v>
      </c>
      <c r="AA122" s="592">
        <v>430</v>
      </c>
      <c r="AB122" s="598"/>
      <c r="AC122" s="598"/>
      <c r="AD122" s="594"/>
    </row>
    <row r="123" spans="1:30" s="385" customFormat="1" ht="13.5" thickBot="1">
      <c r="A123" s="602" t="s">
        <v>470</v>
      </c>
      <c r="B123" s="603">
        <v>0.21723952738990332</v>
      </c>
      <c r="C123" s="603">
        <v>0.18518518518518517</v>
      </c>
      <c r="D123" s="603">
        <v>0.31775700934579437</v>
      </c>
      <c r="E123" s="603">
        <v>0.2589338019917985</v>
      </c>
      <c r="F123" s="603">
        <v>0.15578190533253444</v>
      </c>
      <c r="G123" s="603">
        <v>0.26809130645944634</v>
      </c>
      <c r="H123" s="603">
        <v>3.5046728971962614E-2</v>
      </c>
      <c r="I123" s="603">
        <v>0.22222222222222221</v>
      </c>
      <c r="J123" s="603">
        <v>0.23733333333333334</v>
      </c>
      <c r="K123" s="603">
        <v>0.20161290322580644</v>
      </c>
      <c r="L123" s="603">
        <v>0.4170124481327801</v>
      </c>
      <c r="M123" s="603">
        <v>8.7014725568942436E-2</v>
      </c>
      <c r="N123" s="603">
        <v>0.75</v>
      </c>
      <c r="O123" s="603">
        <v>0.14432989690721648</v>
      </c>
      <c r="P123" s="603">
        <v>0</v>
      </c>
      <c r="Q123" s="603">
        <v>0.11881188118811881</v>
      </c>
      <c r="R123" s="603">
        <v>0.13819095477386933</v>
      </c>
      <c r="S123" s="603">
        <v>0.48275862068965519</v>
      </c>
      <c r="T123" s="603">
        <v>0.53086419753086422</v>
      </c>
      <c r="U123" s="603">
        <v>0.83177570093457942</v>
      </c>
      <c r="V123" s="603">
        <v>0.5</v>
      </c>
      <c r="W123" s="603">
        <v>4.3596730245231606E-2</v>
      </c>
      <c r="X123" s="603">
        <v>0.40540540540540543</v>
      </c>
      <c r="Y123" s="603">
        <v>0.7142857142857143</v>
      </c>
      <c r="Z123" s="603">
        <v>0.89655172413793105</v>
      </c>
      <c r="AA123" s="603">
        <v>0.26412776412776412</v>
      </c>
      <c r="AB123" s="603"/>
      <c r="AC123" s="603"/>
      <c r="AD123" s="609"/>
    </row>
    <row r="124" spans="1:30" s="381" customFormat="1" ht="15.75">
      <c r="A124" s="571" t="s">
        <v>258</v>
      </c>
      <c r="B124" s="572"/>
      <c r="C124" s="572"/>
      <c r="D124" s="572"/>
      <c r="E124" s="572"/>
      <c r="F124" s="572"/>
      <c r="G124" s="573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96"/>
    </row>
    <row r="125" spans="1:30" s="383" customFormat="1" ht="12.75">
      <c r="A125" s="600" t="s">
        <v>468</v>
      </c>
      <c r="B125" s="592">
        <v>8694</v>
      </c>
      <c r="C125" s="592">
        <v>19</v>
      </c>
      <c r="D125" s="592">
        <v>978</v>
      </c>
      <c r="E125" s="592">
        <v>4494</v>
      </c>
      <c r="F125" s="592">
        <v>3203</v>
      </c>
      <c r="G125" s="592">
        <v>8952</v>
      </c>
      <c r="H125" s="592">
        <v>674</v>
      </c>
      <c r="I125" s="592">
        <v>203</v>
      </c>
      <c r="J125" s="592">
        <v>986</v>
      </c>
      <c r="K125" s="592">
        <v>729</v>
      </c>
      <c r="L125" s="592">
        <v>776</v>
      </c>
      <c r="M125" s="592">
        <v>1878</v>
      </c>
      <c r="N125" s="592">
        <v>132</v>
      </c>
      <c r="O125" s="592">
        <v>614</v>
      </c>
      <c r="P125" s="592">
        <v>60</v>
      </c>
      <c r="Q125" s="592">
        <v>370</v>
      </c>
      <c r="R125" s="592">
        <v>559</v>
      </c>
      <c r="S125" s="592">
        <v>178</v>
      </c>
      <c r="T125" s="592">
        <v>263</v>
      </c>
      <c r="U125" s="592">
        <v>214</v>
      </c>
      <c r="V125" s="592">
        <v>20</v>
      </c>
      <c r="W125" s="592">
        <v>598</v>
      </c>
      <c r="X125" s="592">
        <v>440</v>
      </c>
      <c r="Y125" s="592">
        <v>0</v>
      </c>
      <c r="Z125" s="592">
        <v>0</v>
      </c>
      <c r="AA125" s="592">
        <v>217</v>
      </c>
      <c r="AB125" s="598"/>
      <c r="AC125" s="598"/>
      <c r="AD125" s="594"/>
    </row>
    <row r="126" spans="1:30" s="383" customFormat="1" ht="12.75">
      <c r="A126" s="601" t="s">
        <v>259</v>
      </c>
      <c r="B126" s="606">
        <v>0.45748263523468741</v>
      </c>
      <c r="C126" s="606">
        <v>9.2682926829268292E-2</v>
      </c>
      <c r="D126" s="606">
        <v>0.24431676242817887</v>
      </c>
      <c r="E126" s="606">
        <v>0.42714570858283435</v>
      </c>
      <c r="F126" s="606">
        <v>0.74923976608187137</v>
      </c>
      <c r="G126" s="606">
        <v>0.31074701471813387</v>
      </c>
      <c r="H126" s="606">
        <v>0.39553990610328638</v>
      </c>
      <c r="I126" s="606">
        <v>0.29635036496350364</v>
      </c>
      <c r="J126" s="606">
        <v>0.40946843853820597</v>
      </c>
      <c r="K126" s="606">
        <v>0.81452513966480444</v>
      </c>
      <c r="L126" s="606">
        <v>0.80165289256198347</v>
      </c>
      <c r="M126" s="606">
        <v>0.76715686274509809</v>
      </c>
      <c r="N126" s="606">
        <v>0.1683673469387755</v>
      </c>
      <c r="O126" s="606">
        <v>0.21650211565585331</v>
      </c>
      <c r="P126" s="606">
        <v>0.4</v>
      </c>
      <c r="Q126" s="606">
        <v>0.39029535864978904</v>
      </c>
      <c r="R126" s="606">
        <v>0.21776392676275808</v>
      </c>
      <c r="S126" s="606">
        <v>0.32541133455210236</v>
      </c>
      <c r="T126" s="606">
        <v>0.47472924187725629</v>
      </c>
      <c r="U126" s="606">
        <v>0.76978417266187049</v>
      </c>
      <c r="V126" s="606">
        <v>0.16</v>
      </c>
      <c r="W126" s="606">
        <v>1.1412213740458015</v>
      </c>
      <c r="X126" s="606">
        <v>0.75471698113207553</v>
      </c>
      <c r="Y126" s="606">
        <v>0</v>
      </c>
      <c r="Z126" s="606">
        <v>0</v>
      </c>
      <c r="AA126" s="606">
        <v>6.5106510651065111E-2</v>
      </c>
      <c r="AB126" s="606"/>
      <c r="AC126" s="606"/>
      <c r="AD126" s="606"/>
    </row>
    <row r="127" spans="1:30" ht="11.25" customHeight="1" thickBot="1">
      <c r="A127" s="607"/>
      <c r="B127" s="608"/>
      <c r="C127" s="608"/>
      <c r="D127" s="608"/>
      <c r="E127" s="608"/>
      <c r="F127" s="608"/>
      <c r="G127" s="608"/>
      <c r="H127" s="608"/>
      <c r="I127" s="608"/>
      <c r="J127" s="608"/>
      <c r="K127" s="608"/>
      <c r="L127" s="608"/>
      <c r="M127" s="608"/>
      <c r="N127" s="608"/>
      <c r="O127" s="608"/>
      <c r="P127" s="608"/>
      <c r="Q127" s="608"/>
      <c r="R127" s="608"/>
      <c r="S127" s="608"/>
      <c r="T127" s="608"/>
      <c r="U127" s="608"/>
      <c r="V127" s="608"/>
      <c r="W127" s="608"/>
      <c r="X127" s="608"/>
      <c r="Y127" s="608"/>
      <c r="Z127" s="608"/>
      <c r="AA127" s="608"/>
      <c r="AB127" s="608"/>
      <c r="AC127" s="608"/>
      <c r="AD127" s="608"/>
    </row>
    <row r="128" spans="1:30" ht="27" thickBot="1">
      <c r="A128" s="543" t="s">
        <v>4</v>
      </c>
      <c r="B128" s="569"/>
      <c r="C128" s="569"/>
      <c r="D128" s="569"/>
      <c r="E128" s="569"/>
      <c r="F128" s="569"/>
      <c r="G128" s="569"/>
      <c r="H128" s="570"/>
      <c r="I128" s="570"/>
      <c r="J128" s="569"/>
      <c r="K128" s="569"/>
      <c r="L128" s="569"/>
      <c r="M128" s="569"/>
      <c r="N128" s="569"/>
      <c r="O128" s="569"/>
      <c r="P128" s="569"/>
      <c r="Q128" s="569"/>
      <c r="R128" s="569"/>
      <c r="S128" s="569"/>
      <c r="T128" s="569"/>
      <c r="U128" s="569"/>
      <c r="V128" s="569"/>
      <c r="W128" s="569"/>
      <c r="X128" s="569"/>
      <c r="Y128" s="569"/>
      <c r="Z128" s="569"/>
      <c r="AA128" s="569"/>
      <c r="AB128" s="569"/>
      <c r="AC128" s="569"/>
      <c r="AD128" s="569"/>
    </row>
    <row r="129" spans="1:32" s="381" customFormat="1" ht="15.75">
      <c r="A129" s="571" t="s">
        <v>236</v>
      </c>
      <c r="B129" s="572"/>
      <c r="C129" s="572"/>
      <c r="D129" s="572"/>
      <c r="E129" s="572"/>
      <c r="F129" s="572"/>
      <c r="G129" s="573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</row>
    <row r="130" spans="1:32" s="382" customFormat="1" ht="12.75">
      <c r="A130" s="574" t="s">
        <v>237</v>
      </c>
      <c r="B130" s="575">
        <v>2.0926318870271389E-2</v>
      </c>
      <c r="C130" s="575">
        <v>0.12280701754385964</v>
      </c>
      <c r="D130" s="575">
        <v>-8.7873462214411637E-3</v>
      </c>
      <c r="E130" s="575">
        <v>2.0481184454040773E-2</v>
      </c>
      <c r="F130" s="575">
        <v>4.8703849175176797E-2</v>
      </c>
      <c r="G130" s="576">
        <v>1.4033535727210658E-2</v>
      </c>
      <c r="H130" s="575">
        <v>-2.3584905660377358E-3</v>
      </c>
      <c r="I130" s="575">
        <v>0.18061674008810572</v>
      </c>
      <c r="J130" s="575">
        <v>-8.1267217630853997E-2</v>
      </c>
      <c r="K130" s="575">
        <v>-5.6939501779359428E-2</v>
      </c>
      <c r="L130" s="575">
        <v>7.9497907949790794E-2</v>
      </c>
      <c r="M130" s="575">
        <v>2.4900398406373933E-3</v>
      </c>
      <c r="N130" s="575">
        <v>0.31722689075630262</v>
      </c>
      <c r="O130" s="575">
        <v>0.11428571428571434</v>
      </c>
      <c r="P130" s="575" t="s">
        <v>320</v>
      </c>
      <c r="Q130" s="575" t="s">
        <v>320</v>
      </c>
      <c r="R130" s="575">
        <v>4.3918918918918991E-2</v>
      </c>
      <c r="S130" s="575">
        <v>0.18827708703374785</v>
      </c>
      <c r="T130" s="575">
        <v>-2.2624434389140333E-2</v>
      </c>
      <c r="U130" s="575">
        <v>-5.8139534883720929E-2</v>
      </c>
      <c r="V130" s="575">
        <v>2.5316455696202576E-2</v>
      </c>
      <c r="W130" s="575">
        <v>-0.13503649635036491</v>
      </c>
      <c r="X130" s="575">
        <v>-2.564102564102564E-2</v>
      </c>
      <c r="Y130" s="575">
        <v>0</v>
      </c>
      <c r="Z130" s="575" t="s">
        <v>320</v>
      </c>
      <c r="AA130" s="575">
        <v>-7.7342487883683406E-2</v>
      </c>
      <c r="AB130" s="575">
        <v>-0.66903914590747338</v>
      </c>
      <c r="AC130" s="575">
        <v>0.10633156114064772</v>
      </c>
      <c r="AD130" s="575">
        <v>0.10388190267905967</v>
      </c>
    </row>
    <row r="131" spans="1:32" s="383" customFormat="1" ht="12.75">
      <c r="A131" s="577" t="s">
        <v>346</v>
      </c>
      <c r="B131" s="578">
        <v>4540</v>
      </c>
      <c r="C131" s="578">
        <v>58</v>
      </c>
      <c r="D131" s="583">
        <v>957</v>
      </c>
      <c r="E131" s="583">
        <v>2694</v>
      </c>
      <c r="F131" s="583">
        <v>831</v>
      </c>
      <c r="G131" s="583">
        <v>8221</v>
      </c>
      <c r="H131" s="583">
        <v>423</v>
      </c>
      <c r="I131" s="578">
        <v>228</v>
      </c>
      <c r="J131" s="578">
        <v>765</v>
      </c>
      <c r="K131" s="583">
        <v>258</v>
      </c>
      <c r="L131" s="583">
        <v>248</v>
      </c>
      <c r="M131" s="583">
        <v>660</v>
      </c>
      <c r="N131" s="583">
        <v>151</v>
      </c>
      <c r="O131" s="578">
        <v>18</v>
      </c>
      <c r="P131" s="578"/>
      <c r="Q131" s="578"/>
      <c r="R131" s="583">
        <v>1080</v>
      </c>
      <c r="S131" s="583">
        <v>159</v>
      </c>
      <c r="T131" s="583">
        <v>137</v>
      </c>
      <c r="U131" s="583">
        <v>82</v>
      </c>
      <c r="V131" s="578">
        <v>28</v>
      </c>
      <c r="W131" s="583">
        <v>92</v>
      </c>
      <c r="X131" s="583">
        <v>211</v>
      </c>
      <c r="Y131" s="583"/>
      <c r="Z131" s="578"/>
      <c r="AA131" s="583">
        <v>1614</v>
      </c>
      <c r="AB131" s="583">
        <v>167</v>
      </c>
      <c r="AC131" s="578">
        <v>1321</v>
      </c>
      <c r="AD131" s="578">
        <v>579</v>
      </c>
      <c r="AE131" s="309">
        <v>1321</v>
      </c>
      <c r="AF131" s="309">
        <v>579</v>
      </c>
    </row>
    <row r="132" spans="1:32" s="383" customFormat="1" ht="12.75">
      <c r="A132" s="582" t="s">
        <v>347</v>
      </c>
      <c r="B132" s="583">
        <v>4534</v>
      </c>
      <c r="C132" s="583">
        <v>52</v>
      </c>
      <c r="D132" s="583">
        <v>949</v>
      </c>
      <c r="E132" s="583">
        <v>2667</v>
      </c>
      <c r="F132" s="578">
        <v>866</v>
      </c>
      <c r="G132" s="583">
        <v>8282</v>
      </c>
      <c r="H132" s="583">
        <v>438</v>
      </c>
      <c r="I132" s="583">
        <v>227</v>
      </c>
      <c r="J132" s="583">
        <v>711</v>
      </c>
      <c r="K132" s="578">
        <v>297</v>
      </c>
      <c r="L132" s="583">
        <v>243</v>
      </c>
      <c r="M132" s="583">
        <v>687</v>
      </c>
      <c r="N132" s="578">
        <v>169</v>
      </c>
      <c r="O132" s="583">
        <v>9</v>
      </c>
      <c r="P132" s="583"/>
      <c r="Q132" s="583"/>
      <c r="R132" s="583">
        <v>1033</v>
      </c>
      <c r="S132" s="583">
        <v>189</v>
      </c>
      <c r="T132" s="583">
        <v>161</v>
      </c>
      <c r="U132" s="578">
        <v>80</v>
      </c>
      <c r="V132" s="583">
        <v>25</v>
      </c>
      <c r="W132" s="583">
        <v>90</v>
      </c>
      <c r="X132" s="578">
        <v>175</v>
      </c>
      <c r="Y132" s="583"/>
      <c r="Z132" s="583"/>
      <c r="AA132" s="583">
        <v>1605</v>
      </c>
      <c r="AB132" s="583">
        <v>78</v>
      </c>
      <c r="AC132" s="583">
        <v>1412</v>
      </c>
      <c r="AD132" s="583">
        <v>653</v>
      </c>
      <c r="AE132" s="310">
        <v>1412</v>
      </c>
      <c r="AF132" s="310">
        <v>653</v>
      </c>
    </row>
    <row r="133" spans="1:32" s="383" customFormat="1" ht="12.75">
      <c r="A133" s="582" t="s">
        <v>436</v>
      </c>
      <c r="B133" s="583">
        <v>4593</v>
      </c>
      <c r="C133" s="583">
        <v>61</v>
      </c>
      <c r="D133" s="583">
        <v>939</v>
      </c>
      <c r="E133" s="578">
        <v>2744</v>
      </c>
      <c r="F133" s="583">
        <v>849</v>
      </c>
      <c r="G133" s="583">
        <v>8366</v>
      </c>
      <c r="H133" s="578">
        <v>411</v>
      </c>
      <c r="I133" s="583">
        <v>226</v>
      </c>
      <c r="J133" s="583">
        <v>702</v>
      </c>
      <c r="K133" s="583">
        <v>288</v>
      </c>
      <c r="L133" s="583">
        <v>226</v>
      </c>
      <c r="M133" s="578">
        <v>661</v>
      </c>
      <c r="N133" s="583">
        <v>156</v>
      </c>
      <c r="O133" s="583">
        <v>8</v>
      </c>
      <c r="P133" s="583"/>
      <c r="Q133" s="583"/>
      <c r="R133" s="583">
        <v>1143</v>
      </c>
      <c r="S133" s="583">
        <v>215</v>
      </c>
      <c r="T133" s="578">
        <v>144</v>
      </c>
      <c r="U133" s="583">
        <v>96</v>
      </c>
      <c r="V133" s="583">
        <v>26</v>
      </c>
      <c r="W133" s="583">
        <v>92</v>
      </c>
      <c r="X133" s="583">
        <v>199</v>
      </c>
      <c r="Y133" s="583">
        <v>2</v>
      </c>
      <c r="Z133" s="583"/>
      <c r="AA133" s="578">
        <v>1733</v>
      </c>
      <c r="AB133" s="583">
        <v>36</v>
      </c>
      <c r="AC133" s="583">
        <v>1405</v>
      </c>
      <c r="AD133" s="583">
        <v>597</v>
      </c>
      <c r="AE133" s="310">
        <v>1405</v>
      </c>
      <c r="AF133" s="310">
        <v>597</v>
      </c>
    </row>
    <row r="134" spans="1:32" s="383" customFormat="1" ht="12.75">
      <c r="A134" s="582" t="s">
        <v>819</v>
      </c>
      <c r="B134" s="583">
        <v>4651</v>
      </c>
      <c r="C134" s="583">
        <v>64</v>
      </c>
      <c r="D134" s="578">
        <v>940</v>
      </c>
      <c r="E134" s="583">
        <v>2757</v>
      </c>
      <c r="F134" s="583">
        <v>890</v>
      </c>
      <c r="G134" s="583">
        <v>8406</v>
      </c>
      <c r="H134" s="583">
        <v>423</v>
      </c>
      <c r="I134" s="583">
        <v>268</v>
      </c>
      <c r="J134" s="583">
        <v>667</v>
      </c>
      <c r="K134" s="583">
        <v>265</v>
      </c>
      <c r="L134" s="578">
        <v>258</v>
      </c>
      <c r="M134" s="583">
        <v>671</v>
      </c>
      <c r="N134" s="583">
        <v>209</v>
      </c>
      <c r="O134" s="583">
        <v>13</v>
      </c>
      <c r="P134" s="583"/>
      <c r="Q134" s="583"/>
      <c r="R134" s="583">
        <v>1133</v>
      </c>
      <c r="S134" s="578">
        <v>223</v>
      </c>
      <c r="T134" s="583">
        <v>144</v>
      </c>
      <c r="U134" s="583">
        <v>81</v>
      </c>
      <c r="V134" s="583">
        <v>27</v>
      </c>
      <c r="W134" s="578">
        <v>79</v>
      </c>
      <c r="X134" s="583">
        <v>190</v>
      </c>
      <c r="Y134" s="583">
        <v>2</v>
      </c>
      <c r="Z134" s="583"/>
      <c r="AA134" s="583">
        <v>1523</v>
      </c>
      <c r="AB134" s="583">
        <v>31</v>
      </c>
      <c r="AC134" s="583">
        <v>1526</v>
      </c>
      <c r="AD134" s="583">
        <v>673</v>
      </c>
      <c r="AE134" s="310">
        <v>1526</v>
      </c>
      <c r="AF134" s="310">
        <v>673</v>
      </c>
    </row>
    <row r="135" spans="1:32" s="383" customFormat="1" ht="12.75">
      <c r="A135" s="586" t="s">
        <v>426</v>
      </c>
      <c r="B135" s="587" t="s">
        <v>1051</v>
      </c>
      <c r="C135" s="587" t="s">
        <v>1052</v>
      </c>
      <c r="D135" s="587" t="s">
        <v>1053</v>
      </c>
      <c r="E135" s="587" t="s">
        <v>1054</v>
      </c>
      <c r="F135" s="587" t="s">
        <v>1055</v>
      </c>
      <c r="G135" s="587" t="s">
        <v>1187</v>
      </c>
      <c r="H135" s="587" t="s">
        <v>1056</v>
      </c>
      <c r="I135" s="587" t="s">
        <v>1057</v>
      </c>
      <c r="J135" s="587" t="s">
        <v>1058</v>
      </c>
      <c r="K135" s="587" t="s">
        <v>1059</v>
      </c>
      <c r="L135" s="587" t="s">
        <v>1060</v>
      </c>
      <c r="M135" s="587" t="s">
        <v>1061</v>
      </c>
      <c r="N135" s="587" t="s">
        <v>1062</v>
      </c>
      <c r="O135" s="587" t="s">
        <v>1063</v>
      </c>
      <c r="P135" s="587" t="s">
        <v>320</v>
      </c>
      <c r="Q135" s="587" t="s">
        <v>320</v>
      </c>
      <c r="R135" s="587" t="s">
        <v>1064</v>
      </c>
      <c r="S135" s="587" t="s">
        <v>1065</v>
      </c>
      <c r="T135" s="587" t="s">
        <v>1066</v>
      </c>
      <c r="U135" s="587" t="s">
        <v>1067</v>
      </c>
      <c r="V135" s="587" t="s">
        <v>1068</v>
      </c>
      <c r="W135" s="587" t="s">
        <v>1069</v>
      </c>
      <c r="X135" s="587" t="s">
        <v>1070</v>
      </c>
      <c r="Y135" s="587" t="s">
        <v>1071</v>
      </c>
      <c r="Z135" s="587" t="s">
        <v>320</v>
      </c>
      <c r="AA135" s="587" t="s">
        <v>1072</v>
      </c>
      <c r="AB135" s="587" t="s">
        <v>1073</v>
      </c>
      <c r="AC135" s="587" t="s">
        <v>1074</v>
      </c>
      <c r="AD135" s="587" t="s">
        <v>1075</v>
      </c>
    </row>
    <row r="136" spans="1:32" s="383" customFormat="1" ht="12.75">
      <c r="A136" s="586" t="s">
        <v>238</v>
      </c>
      <c r="B136" s="588" t="s">
        <v>362</v>
      </c>
      <c r="C136" s="588" t="s">
        <v>362</v>
      </c>
      <c r="D136" s="588" t="s">
        <v>362</v>
      </c>
      <c r="E136" s="588" t="s">
        <v>362</v>
      </c>
      <c r="F136" s="588" t="s">
        <v>362</v>
      </c>
      <c r="G136" s="588" t="s">
        <v>362</v>
      </c>
      <c r="H136" s="588" t="s">
        <v>362</v>
      </c>
      <c r="I136" s="588" t="s">
        <v>363</v>
      </c>
      <c r="J136" s="588" t="s">
        <v>362</v>
      </c>
      <c r="K136" s="588" t="s">
        <v>362</v>
      </c>
      <c r="L136" s="588" t="s">
        <v>362</v>
      </c>
      <c r="M136" s="588" t="s">
        <v>362</v>
      </c>
      <c r="N136" s="588" t="s">
        <v>363</v>
      </c>
      <c r="O136" s="588" t="s">
        <v>362</v>
      </c>
      <c r="P136" s="588" t="s">
        <v>320</v>
      </c>
      <c r="Q136" s="588" t="s">
        <v>320</v>
      </c>
      <c r="R136" s="588" t="s">
        <v>362</v>
      </c>
      <c r="S136" s="588" t="s">
        <v>363</v>
      </c>
      <c r="T136" s="588" t="s">
        <v>362</v>
      </c>
      <c r="U136" s="588" t="s">
        <v>362</v>
      </c>
      <c r="V136" s="588" t="s">
        <v>362</v>
      </c>
      <c r="W136" s="588" t="s">
        <v>362</v>
      </c>
      <c r="X136" s="588" t="s">
        <v>362</v>
      </c>
      <c r="Y136" s="588" t="s">
        <v>362</v>
      </c>
      <c r="Z136" s="588" t="s">
        <v>320</v>
      </c>
      <c r="AA136" s="588" t="s">
        <v>363</v>
      </c>
      <c r="AB136" s="588" t="s">
        <v>363</v>
      </c>
      <c r="AC136" s="588" t="s">
        <v>363</v>
      </c>
      <c r="AD136" s="588" t="s">
        <v>363</v>
      </c>
    </row>
    <row r="137" spans="1:32" s="382" customFormat="1" ht="12.75">
      <c r="A137" s="574" t="s">
        <v>239</v>
      </c>
      <c r="B137" s="575">
        <v>1.1272966839909164E-2</v>
      </c>
      <c r="C137" s="575">
        <v>-2.4096385542168718E-2</v>
      </c>
      <c r="D137" s="575">
        <v>1.9813798042492298E-2</v>
      </c>
      <c r="E137" s="575">
        <v>1.5156201670275215E-2</v>
      </c>
      <c r="F137" s="575">
        <v>-8.0985915492957344E-3</v>
      </c>
      <c r="G137" s="576">
        <v>-6.0328999138156477E-3</v>
      </c>
      <c r="H137" s="575">
        <v>8.7538619979402613E-2</v>
      </c>
      <c r="I137" s="575">
        <v>-1.7421602787456494E-2</v>
      </c>
      <c r="J137" s="575">
        <v>-0.10103329506314575</v>
      </c>
      <c r="K137" s="575">
        <v>-9.3478260869565274E-2</v>
      </c>
      <c r="L137" s="575">
        <v>0.11305732484076428</v>
      </c>
      <c r="M137" s="575">
        <v>1.4260249554367201E-2</v>
      </c>
      <c r="N137" s="575">
        <v>-4.2975206611570206E-2</v>
      </c>
      <c r="O137" s="575">
        <v>0.11352040816326524</v>
      </c>
      <c r="P137" s="575">
        <v>-0.13523131672597868</v>
      </c>
      <c r="Q137" s="575">
        <v>0</v>
      </c>
      <c r="R137" s="575" t="s">
        <v>320</v>
      </c>
      <c r="S137" s="575">
        <v>-0.1076923076923077</v>
      </c>
      <c r="T137" s="575">
        <v>0.11891891891891897</v>
      </c>
      <c r="U137" s="575">
        <v>-0.12041884816753923</v>
      </c>
      <c r="V137" s="575">
        <v>-7.216494845360831E-2</v>
      </c>
      <c r="W137" s="575">
        <v>-0.24096385542168677</v>
      </c>
      <c r="X137" s="575">
        <v>-0.16788321167883208</v>
      </c>
      <c r="Y137" s="575">
        <v>0.5426695842450765</v>
      </c>
      <c r="Z137" s="575">
        <v>-3.7703016241298648E-3</v>
      </c>
      <c r="AA137" s="575">
        <v>-0.13150621833256559</v>
      </c>
      <c r="AB137" s="575">
        <v>-0.64980544747081714</v>
      </c>
      <c r="AC137" s="575"/>
      <c r="AD137" s="575"/>
    </row>
    <row r="138" spans="1:32" s="383" customFormat="1" ht="12.75">
      <c r="A138" s="577" t="s">
        <v>346</v>
      </c>
      <c r="B138" s="583">
        <v>4506</v>
      </c>
      <c r="C138" s="578">
        <v>51</v>
      </c>
      <c r="D138" s="578">
        <v>1380</v>
      </c>
      <c r="E138" s="578">
        <v>2166</v>
      </c>
      <c r="F138" s="578">
        <v>909</v>
      </c>
      <c r="G138" s="583">
        <v>8918</v>
      </c>
      <c r="H138" s="578">
        <v>299</v>
      </c>
      <c r="I138" s="578">
        <v>110</v>
      </c>
      <c r="J138" s="578">
        <v>572</v>
      </c>
      <c r="K138" s="578">
        <v>151</v>
      </c>
      <c r="L138" s="578">
        <v>192</v>
      </c>
      <c r="M138" s="578">
        <v>535</v>
      </c>
      <c r="N138" s="578">
        <v>197</v>
      </c>
      <c r="O138" s="578">
        <v>1320</v>
      </c>
      <c r="P138" s="583">
        <v>94</v>
      </c>
      <c r="Q138" s="578">
        <v>512</v>
      </c>
      <c r="R138" s="581"/>
      <c r="S138" s="583">
        <v>139</v>
      </c>
      <c r="T138" s="583">
        <v>64</v>
      </c>
      <c r="U138" s="583">
        <v>60</v>
      </c>
      <c r="V138" s="578">
        <v>74</v>
      </c>
      <c r="W138" s="578">
        <v>116</v>
      </c>
      <c r="X138" s="578">
        <v>71</v>
      </c>
      <c r="Y138" s="578">
        <v>133</v>
      </c>
      <c r="Z138" s="578">
        <v>1133</v>
      </c>
      <c r="AA138" s="578">
        <v>1484</v>
      </c>
      <c r="AB138" s="578">
        <v>137</v>
      </c>
      <c r="AC138" s="583">
        <v>1149</v>
      </c>
      <c r="AD138" s="583">
        <v>376</v>
      </c>
      <c r="AE138" s="310">
        <v>1149</v>
      </c>
      <c r="AF138" s="310">
        <v>376</v>
      </c>
    </row>
    <row r="139" spans="1:32" s="383" customFormat="1" ht="12.75">
      <c r="A139" s="582" t="s">
        <v>347</v>
      </c>
      <c r="B139" s="583">
        <v>4580</v>
      </c>
      <c r="C139" s="583">
        <v>51</v>
      </c>
      <c r="D139" s="583">
        <v>1428</v>
      </c>
      <c r="E139" s="583">
        <v>2114</v>
      </c>
      <c r="F139" s="583">
        <v>987</v>
      </c>
      <c r="G139" s="583">
        <v>8850</v>
      </c>
      <c r="H139" s="583">
        <v>318</v>
      </c>
      <c r="I139" s="583">
        <v>85</v>
      </c>
      <c r="J139" s="583">
        <v>613</v>
      </c>
      <c r="K139" s="583">
        <v>144</v>
      </c>
      <c r="L139" s="583">
        <v>211</v>
      </c>
      <c r="M139" s="583">
        <v>555</v>
      </c>
      <c r="N139" s="583">
        <v>208</v>
      </c>
      <c r="O139" s="583">
        <v>1300</v>
      </c>
      <c r="P139" s="583">
        <v>107</v>
      </c>
      <c r="Q139" s="583">
        <v>510</v>
      </c>
      <c r="R139" s="581"/>
      <c r="S139" s="583">
        <v>141</v>
      </c>
      <c r="T139" s="583">
        <v>62</v>
      </c>
      <c r="U139" s="578">
        <v>73</v>
      </c>
      <c r="V139" s="583">
        <v>55</v>
      </c>
      <c r="W139" s="583">
        <v>103</v>
      </c>
      <c r="X139" s="583">
        <v>95</v>
      </c>
      <c r="Y139" s="583">
        <v>162</v>
      </c>
      <c r="Z139" s="583">
        <v>1145</v>
      </c>
      <c r="AA139" s="583">
        <v>1363</v>
      </c>
      <c r="AB139" s="583">
        <v>92</v>
      </c>
      <c r="AC139" s="583">
        <v>1111</v>
      </c>
      <c r="AD139" s="583">
        <v>397</v>
      </c>
      <c r="AE139" s="310">
        <v>1111</v>
      </c>
      <c r="AF139" s="310">
        <v>397</v>
      </c>
    </row>
    <row r="140" spans="1:32" s="383" customFormat="1" ht="12.75">
      <c r="A140" s="582" t="s">
        <v>436</v>
      </c>
      <c r="B140" s="583">
        <v>4575</v>
      </c>
      <c r="C140" s="583">
        <v>64</v>
      </c>
      <c r="D140" s="583">
        <v>1381</v>
      </c>
      <c r="E140" s="583">
        <v>2186</v>
      </c>
      <c r="F140" s="583">
        <v>944</v>
      </c>
      <c r="G140" s="583">
        <v>8919</v>
      </c>
      <c r="H140" s="583">
        <v>354</v>
      </c>
      <c r="I140" s="583">
        <v>92</v>
      </c>
      <c r="J140" s="583">
        <v>557</v>
      </c>
      <c r="K140" s="583">
        <v>165</v>
      </c>
      <c r="L140" s="583">
        <v>225</v>
      </c>
      <c r="M140" s="583">
        <v>593</v>
      </c>
      <c r="N140" s="583">
        <v>200</v>
      </c>
      <c r="O140" s="583">
        <v>1300</v>
      </c>
      <c r="P140" s="583">
        <v>80</v>
      </c>
      <c r="Q140" s="583">
        <v>496</v>
      </c>
      <c r="R140" s="581"/>
      <c r="S140" s="583">
        <v>110</v>
      </c>
      <c r="T140" s="578">
        <v>59</v>
      </c>
      <c r="U140" s="583">
        <v>58</v>
      </c>
      <c r="V140" s="583">
        <v>65</v>
      </c>
      <c r="W140" s="583">
        <v>113</v>
      </c>
      <c r="X140" s="583">
        <v>108</v>
      </c>
      <c r="Y140" s="583">
        <v>162</v>
      </c>
      <c r="Z140" s="583">
        <v>1170</v>
      </c>
      <c r="AA140" s="583">
        <v>1495</v>
      </c>
      <c r="AB140" s="583">
        <v>28</v>
      </c>
      <c r="AC140" s="583">
        <v>1153</v>
      </c>
      <c r="AD140" s="583">
        <v>336</v>
      </c>
      <c r="AE140" s="310">
        <v>1153</v>
      </c>
      <c r="AF140" s="310">
        <v>336</v>
      </c>
    </row>
    <row r="141" spans="1:32" s="383" customFormat="1" ht="12.75">
      <c r="A141" s="582" t="s">
        <v>819</v>
      </c>
      <c r="B141" s="583">
        <v>4605</v>
      </c>
      <c r="C141" s="583">
        <v>54</v>
      </c>
      <c r="D141" s="583">
        <v>1424</v>
      </c>
      <c r="E141" s="583">
        <v>2188</v>
      </c>
      <c r="F141" s="583">
        <v>939</v>
      </c>
      <c r="G141" s="583">
        <v>8842</v>
      </c>
      <c r="H141" s="583">
        <v>352</v>
      </c>
      <c r="I141" s="583">
        <v>94</v>
      </c>
      <c r="J141" s="583">
        <v>522</v>
      </c>
      <c r="K141" s="583">
        <v>139</v>
      </c>
      <c r="L141" s="583">
        <v>233</v>
      </c>
      <c r="M141" s="583">
        <v>569</v>
      </c>
      <c r="N141" s="583">
        <v>193</v>
      </c>
      <c r="O141" s="583">
        <v>1455</v>
      </c>
      <c r="P141" s="578">
        <v>81</v>
      </c>
      <c r="Q141" s="583">
        <v>506</v>
      </c>
      <c r="R141" s="581"/>
      <c r="S141" s="578">
        <v>116</v>
      </c>
      <c r="T141" s="583">
        <v>69</v>
      </c>
      <c r="U141" s="583">
        <v>56</v>
      </c>
      <c r="V141" s="583">
        <v>60</v>
      </c>
      <c r="W141" s="583">
        <v>84</v>
      </c>
      <c r="X141" s="583">
        <v>76</v>
      </c>
      <c r="Y141" s="583">
        <v>235</v>
      </c>
      <c r="Z141" s="583">
        <v>1145</v>
      </c>
      <c r="AA141" s="583">
        <v>1257</v>
      </c>
      <c r="AB141" s="583">
        <v>30</v>
      </c>
      <c r="AC141" s="583">
        <v>1189</v>
      </c>
      <c r="AD141" s="583">
        <v>381</v>
      </c>
      <c r="AE141" s="310">
        <v>1189</v>
      </c>
      <c r="AF141" s="310">
        <v>381</v>
      </c>
    </row>
    <row r="142" spans="1:32" s="383" customFormat="1" ht="12.75">
      <c r="A142" s="586" t="s">
        <v>426</v>
      </c>
      <c r="B142" s="587" t="s">
        <v>1076</v>
      </c>
      <c r="C142" s="587" t="s">
        <v>1077</v>
      </c>
      <c r="D142" s="587" t="s">
        <v>1078</v>
      </c>
      <c r="E142" s="587" t="s">
        <v>1079</v>
      </c>
      <c r="F142" s="587" t="s">
        <v>1080</v>
      </c>
      <c r="G142" s="587" t="s">
        <v>1188</v>
      </c>
      <c r="H142" s="587" t="s">
        <v>1081</v>
      </c>
      <c r="I142" s="587" t="s">
        <v>1082</v>
      </c>
      <c r="J142" s="587" t="s">
        <v>1083</v>
      </c>
      <c r="K142" s="587" t="s">
        <v>1084</v>
      </c>
      <c r="L142" s="587" t="s">
        <v>1085</v>
      </c>
      <c r="M142" s="587" t="s">
        <v>1086</v>
      </c>
      <c r="N142" s="587" t="s">
        <v>1087</v>
      </c>
      <c r="O142" s="587" t="s">
        <v>1088</v>
      </c>
      <c r="P142" s="587" t="s">
        <v>774</v>
      </c>
      <c r="Q142" s="587" t="s">
        <v>775</v>
      </c>
      <c r="R142" s="587" t="s">
        <v>320</v>
      </c>
      <c r="S142" s="587" t="s">
        <v>1089</v>
      </c>
      <c r="T142" s="587" t="s">
        <v>1090</v>
      </c>
      <c r="U142" s="587" t="s">
        <v>1091</v>
      </c>
      <c r="V142" s="587" t="s">
        <v>1092</v>
      </c>
      <c r="W142" s="587" t="s">
        <v>1093</v>
      </c>
      <c r="X142" s="587" t="s">
        <v>1094</v>
      </c>
      <c r="Y142" s="587" t="s">
        <v>1095</v>
      </c>
      <c r="Z142" s="587" t="s">
        <v>1096</v>
      </c>
      <c r="AA142" s="587" t="s">
        <v>1097</v>
      </c>
      <c r="AB142" s="587" t="s">
        <v>1098</v>
      </c>
      <c r="AC142" s="587" t="s">
        <v>1099</v>
      </c>
      <c r="AD142" s="587" t="s">
        <v>1100</v>
      </c>
    </row>
    <row r="143" spans="1:32" s="383" customFormat="1" ht="12.75">
      <c r="A143" s="586" t="s">
        <v>238</v>
      </c>
      <c r="B143" s="588" t="s">
        <v>362</v>
      </c>
      <c r="C143" s="588" t="s">
        <v>362</v>
      </c>
      <c r="D143" s="588" t="s">
        <v>362</v>
      </c>
      <c r="E143" s="588" t="s">
        <v>362</v>
      </c>
      <c r="F143" s="588" t="s">
        <v>362</v>
      </c>
      <c r="G143" s="588" t="s">
        <v>362</v>
      </c>
      <c r="H143" s="588" t="s">
        <v>362</v>
      </c>
      <c r="I143" s="588" t="s">
        <v>362</v>
      </c>
      <c r="J143" s="588" t="s">
        <v>363</v>
      </c>
      <c r="K143" s="588" t="s">
        <v>362</v>
      </c>
      <c r="L143" s="588" t="s">
        <v>362</v>
      </c>
      <c r="M143" s="588" t="s">
        <v>362</v>
      </c>
      <c r="N143" s="588" t="s">
        <v>362</v>
      </c>
      <c r="O143" s="588" t="s">
        <v>363</v>
      </c>
      <c r="P143" s="588" t="s">
        <v>362</v>
      </c>
      <c r="Q143" s="588" t="s">
        <v>362</v>
      </c>
      <c r="R143" s="588" t="s">
        <v>320</v>
      </c>
      <c r="S143" s="588" t="s">
        <v>362</v>
      </c>
      <c r="T143" s="588" t="s">
        <v>362</v>
      </c>
      <c r="U143" s="588" t="s">
        <v>362</v>
      </c>
      <c r="V143" s="588" t="s">
        <v>362</v>
      </c>
      <c r="W143" s="588" t="s">
        <v>363</v>
      </c>
      <c r="X143" s="588" t="s">
        <v>362</v>
      </c>
      <c r="Y143" s="588" t="s">
        <v>363</v>
      </c>
      <c r="Z143" s="588" t="s">
        <v>362</v>
      </c>
      <c r="AA143" s="588" t="s">
        <v>363</v>
      </c>
      <c r="AB143" s="588" t="s">
        <v>363</v>
      </c>
      <c r="AC143" s="588" t="s">
        <v>362</v>
      </c>
      <c r="AD143" s="588" t="s">
        <v>362</v>
      </c>
    </row>
    <row r="144" spans="1:32" s="383" customFormat="1" ht="12.75">
      <c r="A144" s="574" t="s">
        <v>444</v>
      </c>
      <c r="B144" s="575">
        <v>1.6100702576112343E-2</v>
      </c>
      <c r="C144" s="575">
        <v>5.0445103857566807E-2</v>
      </c>
      <c r="D144" s="575">
        <v>8.2456639181120919E-3</v>
      </c>
      <c r="E144" s="575">
        <v>1.8118179946469012E-2</v>
      </c>
      <c r="F144" s="575">
        <v>1.8752320831786157E-2</v>
      </c>
      <c r="G144" s="576">
        <v>3.6465202886182724E-3</v>
      </c>
      <c r="H144" s="575">
        <v>3.6558181007579189E-2</v>
      </c>
      <c r="I144" s="575">
        <v>0.12190082644628093</v>
      </c>
      <c r="J144" s="575">
        <v>-9.0051020408163318E-2</v>
      </c>
      <c r="K144" s="575">
        <v>-6.9838833461243241E-2</v>
      </c>
      <c r="L144" s="575">
        <v>9.51672862453532E-2</v>
      </c>
      <c r="M144" s="575">
        <v>7.8569493362233081E-3</v>
      </c>
      <c r="N144" s="575">
        <v>0.11563367252543946</v>
      </c>
      <c r="O144" s="575">
        <v>0.11352718078381802</v>
      </c>
      <c r="P144" s="575">
        <v>-0.13523131672597868</v>
      </c>
      <c r="Q144" s="575">
        <v>0</v>
      </c>
      <c r="R144" s="575">
        <v>4.3918918918918991E-2</v>
      </c>
      <c r="S144" s="575">
        <v>6.715634837355712E-2</v>
      </c>
      <c r="T144" s="575">
        <v>1.9138755980861243E-2</v>
      </c>
      <c r="U144" s="575">
        <v>-8.4632516703786131E-2</v>
      </c>
      <c r="V144" s="575">
        <v>-4.3956043956043959E-2</v>
      </c>
      <c r="W144" s="575">
        <v>-0.19306930693069307</v>
      </c>
      <c r="X144" s="575">
        <v>-7.1012805587892844E-2</v>
      </c>
      <c r="Y144" s="575">
        <v>0.5490196078431373</v>
      </c>
      <c r="Z144" s="575">
        <v>-3.7703016241298648E-3</v>
      </c>
      <c r="AA144" s="575">
        <v>-0.10264686894770819</v>
      </c>
      <c r="AB144" s="575">
        <v>-0.65985130111524171</v>
      </c>
      <c r="AC144" s="575">
        <v>7.8665077473182354E-2</v>
      </c>
      <c r="AD144" s="575">
        <v>7.6242341729067353E-2</v>
      </c>
    </row>
    <row r="145" spans="1:30" s="383" customFormat="1" ht="12.75">
      <c r="A145" s="589" t="s">
        <v>445</v>
      </c>
      <c r="B145" s="588">
        <v>9046</v>
      </c>
      <c r="C145" s="588">
        <v>109</v>
      </c>
      <c r="D145" s="588">
        <v>2337</v>
      </c>
      <c r="E145" s="588">
        <v>4860</v>
      </c>
      <c r="F145" s="588">
        <v>1740</v>
      </c>
      <c r="G145" s="590">
        <v>17139</v>
      </c>
      <c r="H145" s="588">
        <v>722</v>
      </c>
      <c r="I145" s="588">
        <v>338</v>
      </c>
      <c r="J145" s="588">
        <v>1337</v>
      </c>
      <c r="K145" s="588">
        <v>409</v>
      </c>
      <c r="L145" s="588">
        <v>440</v>
      </c>
      <c r="M145" s="588">
        <v>1195</v>
      </c>
      <c r="N145" s="588">
        <v>348</v>
      </c>
      <c r="O145" s="588">
        <v>1338</v>
      </c>
      <c r="P145" s="588">
        <v>94</v>
      </c>
      <c r="Q145" s="588">
        <v>512</v>
      </c>
      <c r="R145" s="588">
        <v>1080</v>
      </c>
      <c r="S145" s="588">
        <v>298</v>
      </c>
      <c r="T145" s="588">
        <v>201</v>
      </c>
      <c r="U145" s="588">
        <v>142</v>
      </c>
      <c r="V145" s="588">
        <v>102</v>
      </c>
      <c r="W145" s="588">
        <v>208</v>
      </c>
      <c r="X145" s="588">
        <v>282</v>
      </c>
      <c r="Y145" s="588">
        <v>133</v>
      </c>
      <c r="Z145" s="588">
        <v>1133</v>
      </c>
      <c r="AA145" s="588">
        <v>3098</v>
      </c>
      <c r="AB145" s="588">
        <v>304</v>
      </c>
      <c r="AC145" s="588">
        <v>2470</v>
      </c>
      <c r="AD145" s="588">
        <v>955</v>
      </c>
    </row>
    <row r="146" spans="1:30" s="383" customFormat="1" ht="12.75">
      <c r="A146" s="586" t="s">
        <v>539</v>
      </c>
      <c r="B146" s="588">
        <v>9114</v>
      </c>
      <c r="C146" s="588">
        <v>103</v>
      </c>
      <c r="D146" s="588">
        <v>2377</v>
      </c>
      <c r="E146" s="588">
        <v>4781</v>
      </c>
      <c r="F146" s="588">
        <v>1853</v>
      </c>
      <c r="G146" s="590">
        <v>17132</v>
      </c>
      <c r="H146" s="588">
        <v>756</v>
      </c>
      <c r="I146" s="588">
        <v>312</v>
      </c>
      <c r="J146" s="588">
        <v>1324</v>
      </c>
      <c r="K146" s="588">
        <v>441</v>
      </c>
      <c r="L146" s="588">
        <v>454</v>
      </c>
      <c r="M146" s="588">
        <v>1242</v>
      </c>
      <c r="N146" s="588">
        <v>377</v>
      </c>
      <c r="O146" s="588">
        <v>1309</v>
      </c>
      <c r="P146" s="588">
        <v>107</v>
      </c>
      <c r="Q146" s="588">
        <v>510</v>
      </c>
      <c r="R146" s="588">
        <v>1033</v>
      </c>
      <c r="S146" s="588">
        <v>330</v>
      </c>
      <c r="T146" s="588">
        <v>223</v>
      </c>
      <c r="U146" s="588">
        <v>153</v>
      </c>
      <c r="V146" s="588">
        <v>80</v>
      </c>
      <c r="W146" s="588">
        <v>193</v>
      </c>
      <c r="X146" s="588">
        <v>270</v>
      </c>
      <c r="Y146" s="588">
        <v>162</v>
      </c>
      <c r="Z146" s="588">
        <v>1145</v>
      </c>
      <c r="AA146" s="588">
        <v>2968</v>
      </c>
      <c r="AB146" s="588">
        <v>170</v>
      </c>
      <c r="AC146" s="588">
        <v>2523</v>
      </c>
      <c r="AD146" s="588">
        <v>1050</v>
      </c>
    </row>
    <row r="147" spans="1:30" s="383" customFormat="1" ht="12.75">
      <c r="A147" s="586" t="s">
        <v>446</v>
      </c>
      <c r="B147" s="588">
        <v>9168</v>
      </c>
      <c r="C147" s="588">
        <v>125</v>
      </c>
      <c r="D147" s="588">
        <v>2320</v>
      </c>
      <c r="E147" s="588">
        <v>4930</v>
      </c>
      <c r="F147" s="588">
        <v>1793</v>
      </c>
      <c r="G147" s="590">
        <v>17285</v>
      </c>
      <c r="H147" s="588">
        <v>765</v>
      </c>
      <c r="I147" s="588">
        <v>318</v>
      </c>
      <c r="J147" s="588">
        <v>1259</v>
      </c>
      <c r="K147" s="588">
        <v>453</v>
      </c>
      <c r="L147" s="588">
        <v>451</v>
      </c>
      <c r="M147" s="588">
        <v>1254</v>
      </c>
      <c r="N147" s="588">
        <v>356</v>
      </c>
      <c r="O147" s="588">
        <v>1308</v>
      </c>
      <c r="P147" s="588">
        <v>80</v>
      </c>
      <c r="Q147" s="588">
        <v>496</v>
      </c>
      <c r="R147" s="588">
        <v>1143</v>
      </c>
      <c r="S147" s="588">
        <v>325</v>
      </c>
      <c r="T147" s="588">
        <v>203</v>
      </c>
      <c r="U147" s="588">
        <v>154</v>
      </c>
      <c r="V147" s="588">
        <v>91</v>
      </c>
      <c r="W147" s="588">
        <v>205</v>
      </c>
      <c r="X147" s="588">
        <v>307</v>
      </c>
      <c r="Y147" s="588">
        <v>164</v>
      </c>
      <c r="Z147" s="588">
        <v>1170</v>
      </c>
      <c r="AA147" s="588">
        <v>3228</v>
      </c>
      <c r="AB147" s="588">
        <v>64</v>
      </c>
      <c r="AC147" s="588">
        <v>2558</v>
      </c>
      <c r="AD147" s="588">
        <v>933</v>
      </c>
    </row>
    <row r="148" spans="1:30" s="383" customFormat="1" ht="12.75">
      <c r="A148" s="586" t="s">
        <v>820</v>
      </c>
      <c r="B148" s="588">
        <v>9256</v>
      </c>
      <c r="C148" s="588">
        <v>118</v>
      </c>
      <c r="D148" s="588">
        <v>2364</v>
      </c>
      <c r="E148" s="588">
        <v>4945</v>
      </c>
      <c r="F148" s="588">
        <v>1829</v>
      </c>
      <c r="G148" s="590">
        <v>17248</v>
      </c>
      <c r="H148" s="588">
        <v>775</v>
      </c>
      <c r="I148" s="588">
        <v>362</v>
      </c>
      <c r="J148" s="588">
        <v>1189</v>
      </c>
      <c r="K148" s="588">
        <v>404</v>
      </c>
      <c r="L148" s="588">
        <v>491</v>
      </c>
      <c r="M148" s="588">
        <v>1240</v>
      </c>
      <c r="N148" s="588">
        <v>402</v>
      </c>
      <c r="O148" s="588">
        <v>1468</v>
      </c>
      <c r="P148" s="588">
        <v>81</v>
      </c>
      <c r="Q148" s="588">
        <v>506</v>
      </c>
      <c r="R148" s="588">
        <v>1133</v>
      </c>
      <c r="S148" s="588">
        <v>339</v>
      </c>
      <c r="T148" s="588">
        <v>213</v>
      </c>
      <c r="U148" s="588">
        <v>137</v>
      </c>
      <c r="V148" s="588">
        <v>87</v>
      </c>
      <c r="W148" s="588">
        <v>163</v>
      </c>
      <c r="X148" s="588">
        <v>266</v>
      </c>
      <c r="Y148" s="588">
        <v>237</v>
      </c>
      <c r="Z148" s="588">
        <v>1145</v>
      </c>
      <c r="AA148" s="588">
        <v>2780</v>
      </c>
      <c r="AB148" s="588">
        <v>61</v>
      </c>
      <c r="AC148" s="588">
        <v>2715</v>
      </c>
      <c r="AD148" s="588">
        <v>1054</v>
      </c>
    </row>
    <row r="149" spans="1:30" s="383" customFormat="1" ht="12.75">
      <c r="A149" s="586" t="s">
        <v>426</v>
      </c>
      <c r="B149" s="587" t="s">
        <v>1101</v>
      </c>
      <c r="C149" s="587" t="s">
        <v>762</v>
      </c>
      <c r="D149" s="587" t="s">
        <v>1102</v>
      </c>
      <c r="E149" s="587" t="s">
        <v>1103</v>
      </c>
      <c r="F149" s="587" t="s">
        <v>1104</v>
      </c>
      <c r="G149" s="587" t="s">
        <v>1189</v>
      </c>
      <c r="H149" s="587" t="s">
        <v>766</v>
      </c>
      <c r="I149" s="587" t="s">
        <v>767</v>
      </c>
      <c r="J149" s="587" t="s">
        <v>1105</v>
      </c>
      <c r="K149" s="587" t="s">
        <v>769</v>
      </c>
      <c r="L149" s="587" t="s">
        <v>770</v>
      </c>
      <c r="M149" s="587" t="s">
        <v>1106</v>
      </c>
      <c r="N149" s="587" t="s">
        <v>772</v>
      </c>
      <c r="O149" s="587" t="s">
        <v>1107</v>
      </c>
      <c r="P149" s="587" t="s">
        <v>774</v>
      </c>
      <c r="Q149" s="587" t="s">
        <v>775</v>
      </c>
      <c r="R149" s="587" t="s">
        <v>1064</v>
      </c>
      <c r="S149" s="587" t="s">
        <v>777</v>
      </c>
      <c r="T149" s="587" t="s">
        <v>778</v>
      </c>
      <c r="U149" s="587" t="s">
        <v>779</v>
      </c>
      <c r="V149" s="587" t="s">
        <v>780</v>
      </c>
      <c r="W149" s="587" t="s">
        <v>781</v>
      </c>
      <c r="X149" s="587" t="s">
        <v>782</v>
      </c>
      <c r="Y149" s="587" t="s">
        <v>783</v>
      </c>
      <c r="Z149" s="587" t="s">
        <v>1096</v>
      </c>
      <c r="AA149" s="587" t="s">
        <v>1108</v>
      </c>
      <c r="AB149" s="587" t="s">
        <v>786</v>
      </c>
      <c r="AC149" s="587" t="s">
        <v>1109</v>
      </c>
      <c r="AD149" s="587" t="s">
        <v>1110</v>
      </c>
    </row>
    <row r="150" spans="1:30" s="383" customFormat="1" ht="13.5" thickBot="1">
      <c r="A150" s="591" t="s">
        <v>238</v>
      </c>
      <c r="B150" s="588" t="s">
        <v>362</v>
      </c>
      <c r="C150" s="588" t="s">
        <v>362</v>
      </c>
      <c r="D150" s="588" t="s">
        <v>362</v>
      </c>
      <c r="E150" s="588" t="s">
        <v>362</v>
      </c>
      <c r="F150" s="588" t="s">
        <v>362</v>
      </c>
      <c r="G150" s="588" t="s">
        <v>362</v>
      </c>
      <c r="H150" s="588" t="s">
        <v>362</v>
      </c>
      <c r="I150" s="588" t="s">
        <v>362</v>
      </c>
      <c r="J150" s="588" t="s">
        <v>363</v>
      </c>
      <c r="K150" s="588" t="s">
        <v>362</v>
      </c>
      <c r="L150" s="588" t="s">
        <v>362</v>
      </c>
      <c r="M150" s="588" t="s">
        <v>362</v>
      </c>
      <c r="N150" s="588" t="s">
        <v>362</v>
      </c>
      <c r="O150" s="588" t="s">
        <v>363</v>
      </c>
      <c r="P150" s="588" t="s">
        <v>362</v>
      </c>
      <c r="Q150" s="588" t="s">
        <v>362</v>
      </c>
      <c r="R150" s="588" t="s">
        <v>362</v>
      </c>
      <c r="S150" s="588" t="s">
        <v>362</v>
      </c>
      <c r="T150" s="588" t="s">
        <v>362</v>
      </c>
      <c r="U150" s="588" t="s">
        <v>362</v>
      </c>
      <c r="V150" s="588" t="s">
        <v>362</v>
      </c>
      <c r="W150" s="588" t="s">
        <v>363</v>
      </c>
      <c r="X150" s="588" t="s">
        <v>362</v>
      </c>
      <c r="Y150" s="588" t="s">
        <v>363</v>
      </c>
      <c r="Z150" s="588" t="s">
        <v>362</v>
      </c>
      <c r="AA150" s="588" t="s">
        <v>363</v>
      </c>
      <c r="AB150" s="588" t="s">
        <v>363</v>
      </c>
      <c r="AC150" s="588" t="s">
        <v>363</v>
      </c>
      <c r="AD150" s="588" t="s">
        <v>363</v>
      </c>
    </row>
    <row r="151" spans="1:30" s="381" customFormat="1" ht="15.75">
      <c r="A151" s="571" t="s">
        <v>248</v>
      </c>
      <c r="B151" s="572"/>
      <c r="C151" s="572"/>
      <c r="D151" s="572"/>
      <c r="E151" s="572"/>
      <c r="F151" s="572"/>
      <c r="G151" s="573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</row>
    <row r="152" spans="1:30" s="383" customFormat="1" ht="12.75">
      <c r="A152" s="577" t="s">
        <v>466</v>
      </c>
      <c r="B152" s="592">
        <v>44</v>
      </c>
      <c r="C152" s="592">
        <v>0</v>
      </c>
      <c r="D152" s="592">
        <v>3</v>
      </c>
      <c r="E152" s="592">
        <v>19</v>
      </c>
      <c r="F152" s="592">
        <v>22</v>
      </c>
      <c r="G152" s="592">
        <v>44</v>
      </c>
      <c r="H152" s="592">
        <v>1</v>
      </c>
      <c r="I152" s="592">
        <v>0</v>
      </c>
      <c r="J152" s="592">
        <v>6</v>
      </c>
      <c r="K152" s="592">
        <v>2</v>
      </c>
      <c r="L152" s="592">
        <v>6</v>
      </c>
      <c r="M152" s="592">
        <v>9</v>
      </c>
      <c r="N152" s="592">
        <v>0</v>
      </c>
      <c r="O152" s="592">
        <v>1</v>
      </c>
      <c r="P152" s="592">
        <v>1</v>
      </c>
      <c r="Q152" s="592">
        <v>1</v>
      </c>
      <c r="R152" s="592">
        <v>1</v>
      </c>
      <c r="S152" s="592">
        <v>0</v>
      </c>
      <c r="T152" s="592">
        <v>0</v>
      </c>
      <c r="U152" s="592">
        <v>0</v>
      </c>
      <c r="V152" s="592">
        <v>1</v>
      </c>
      <c r="W152" s="592">
        <v>8</v>
      </c>
      <c r="X152" s="592">
        <v>7</v>
      </c>
      <c r="Y152" s="592">
        <v>0</v>
      </c>
      <c r="Z152" s="592">
        <v>0</v>
      </c>
      <c r="AA152" s="592">
        <v>0</v>
      </c>
      <c r="AB152" s="598"/>
      <c r="AC152" s="598"/>
      <c r="AD152" s="594"/>
    </row>
    <row r="153" spans="1:30" s="384" customFormat="1" ht="12.75">
      <c r="A153" s="589" t="s">
        <v>249</v>
      </c>
      <c r="B153" s="593">
        <v>4.7536732929991353E-3</v>
      </c>
      <c r="C153" s="593">
        <v>0</v>
      </c>
      <c r="D153" s="593">
        <v>1.2690355329949238E-3</v>
      </c>
      <c r="E153" s="593">
        <v>3.8422649140546004E-3</v>
      </c>
      <c r="F153" s="593">
        <v>1.2028430836522689E-2</v>
      </c>
      <c r="G153" s="593">
        <v>2.5510204081632651E-3</v>
      </c>
      <c r="H153" s="593">
        <v>1.2903225806451613E-3</v>
      </c>
      <c r="I153" s="593">
        <v>0</v>
      </c>
      <c r="J153" s="593">
        <v>5.0462573591253156E-3</v>
      </c>
      <c r="K153" s="593">
        <v>4.9504950495049506E-3</v>
      </c>
      <c r="L153" s="593">
        <v>1.2219959266802444E-2</v>
      </c>
      <c r="M153" s="593">
        <v>7.2580645161290326E-3</v>
      </c>
      <c r="N153" s="593">
        <v>0</v>
      </c>
      <c r="O153" s="593">
        <v>6.8119891008174384E-4</v>
      </c>
      <c r="P153" s="593">
        <v>1.2345679012345678E-2</v>
      </c>
      <c r="Q153" s="593">
        <v>1.976284584980237E-3</v>
      </c>
      <c r="R153" s="593">
        <v>8.8261253309797002E-4</v>
      </c>
      <c r="S153" s="593">
        <v>0</v>
      </c>
      <c r="T153" s="593">
        <v>0</v>
      </c>
      <c r="U153" s="593">
        <v>0</v>
      </c>
      <c r="V153" s="593">
        <v>1.1494252873563218E-2</v>
      </c>
      <c r="W153" s="593">
        <v>4.9079754601226995E-2</v>
      </c>
      <c r="X153" s="593">
        <v>2.6315789473684209E-2</v>
      </c>
      <c r="Y153" s="593">
        <v>0</v>
      </c>
      <c r="Z153" s="593">
        <v>0</v>
      </c>
      <c r="AA153" s="593">
        <v>0</v>
      </c>
      <c r="AB153" s="593"/>
      <c r="AC153" s="593"/>
      <c r="AD153" s="595"/>
    </row>
    <row r="154" spans="1:30" s="383" customFormat="1" ht="12.75">
      <c r="A154" s="577" t="s">
        <v>465</v>
      </c>
      <c r="B154" s="592">
        <v>58</v>
      </c>
      <c r="C154" s="592">
        <v>0</v>
      </c>
      <c r="D154" s="592">
        <v>4</v>
      </c>
      <c r="E154" s="592">
        <v>28</v>
      </c>
      <c r="F154" s="592">
        <v>26</v>
      </c>
      <c r="G154" s="592">
        <v>60</v>
      </c>
      <c r="H154" s="592">
        <v>5</v>
      </c>
      <c r="I154" s="592">
        <v>0</v>
      </c>
      <c r="J154" s="592">
        <v>7</v>
      </c>
      <c r="K154" s="592">
        <v>2</v>
      </c>
      <c r="L154" s="592">
        <v>5</v>
      </c>
      <c r="M154" s="592">
        <v>15</v>
      </c>
      <c r="N154" s="592">
        <v>0</v>
      </c>
      <c r="O154" s="592">
        <v>2</v>
      </c>
      <c r="P154" s="592">
        <v>2</v>
      </c>
      <c r="Q154" s="592">
        <v>1</v>
      </c>
      <c r="R154" s="592">
        <v>1</v>
      </c>
      <c r="S154" s="592">
        <v>0</v>
      </c>
      <c r="T154" s="592">
        <v>0</v>
      </c>
      <c r="U154" s="592">
        <v>0</v>
      </c>
      <c r="V154" s="592">
        <v>1</v>
      </c>
      <c r="W154" s="592">
        <v>9</v>
      </c>
      <c r="X154" s="592">
        <v>8</v>
      </c>
      <c r="Y154" s="592">
        <v>0</v>
      </c>
      <c r="Z154" s="592">
        <v>0</v>
      </c>
      <c r="AA154" s="592">
        <v>2</v>
      </c>
      <c r="AB154" s="598"/>
      <c r="AC154" s="598"/>
      <c r="AD154" s="594"/>
    </row>
    <row r="155" spans="1:30" s="385" customFormat="1" ht="13.5" thickBot="1">
      <c r="A155" s="589" t="s">
        <v>251</v>
      </c>
      <c r="B155" s="593">
        <v>6.2662057044079516E-3</v>
      </c>
      <c r="C155" s="593">
        <v>0</v>
      </c>
      <c r="D155" s="593">
        <v>1.6920473773265651E-3</v>
      </c>
      <c r="E155" s="593">
        <v>5.6622851365015171E-3</v>
      </c>
      <c r="F155" s="593">
        <v>1.4215418261344996E-2</v>
      </c>
      <c r="G155" s="593">
        <v>3.4786641929499072E-3</v>
      </c>
      <c r="H155" s="593">
        <v>6.4516129032258064E-3</v>
      </c>
      <c r="I155" s="593">
        <v>0</v>
      </c>
      <c r="J155" s="593">
        <v>5.8873002523128683E-3</v>
      </c>
      <c r="K155" s="593">
        <v>4.9504950495049506E-3</v>
      </c>
      <c r="L155" s="593">
        <v>1.0183299389002037E-2</v>
      </c>
      <c r="M155" s="593">
        <v>1.2096774193548387E-2</v>
      </c>
      <c r="N155" s="593">
        <v>0</v>
      </c>
      <c r="O155" s="593">
        <v>1.3623978201634877E-3</v>
      </c>
      <c r="P155" s="593">
        <v>2.4691358024691357E-2</v>
      </c>
      <c r="Q155" s="593">
        <v>1.976284584980237E-3</v>
      </c>
      <c r="R155" s="593">
        <v>8.8261253309797002E-4</v>
      </c>
      <c r="S155" s="593">
        <v>0</v>
      </c>
      <c r="T155" s="593">
        <v>0</v>
      </c>
      <c r="U155" s="593">
        <v>0</v>
      </c>
      <c r="V155" s="593">
        <v>1.1494252873563218E-2</v>
      </c>
      <c r="W155" s="593">
        <v>5.5214723926380369E-2</v>
      </c>
      <c r="X155" s="593">
        <v>3.007518796992481E-2</v>
      </c>
      <c r="Y155" s="593">
        <v>0</v>
      </c>
      <c r="Z155" s="593">
        <v>0</v>
      </c>
      <c r="AA155" s="593">
        <v>7.1942446043165469E-4</v>
      </c>
      <c r="AB155" s="593"/>
      <c r="AC155" s="593"/>
      <c r="AD155" s="595"/>
    </row>
    <row r="156" spans="1:30" s="381" customFormat="1" ht="15.75">
      <c r="A156" s="571" t="s">
        <v>252</v>
      </c>
      <c r="B156" s="572"/>
      <c r="C156" s="572"/>
      <c r="D156" s="572"/>
      <c r="E156" s="572"/>
      <c r="F156" s="572"/>
      <c r="G156" s="573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96"/>
    </row>
    <row r="157" spans="1:30" s="383" customFormat="1" ht="12.75">
      <c r="A157" s="597" t="s">
        <v>467</v>
      </c>
      <c r="B157" s="592">
        <v>8024</v>
      </c>
      <c r="C157" s="592">
        <v>112</v>
      </c>
      <c r="D157" s="592">
        <v>2302</v>
      </c>
      <c r="E157" s="592">
        <v>4466</v>
      </c>
      <c r="F157" s="592">
        <v>1144</v>
      </c>
      <c r="G157" s="592">
        <v>15614</v>
      </c>
      <c r="H157" s="592">
        <v>689</v>
      </c>
      <c r="I157" s="592">
        <v>356</v>
      </c>
      <c r="J157" s="592">
        <v>1106</v>
      </c>
      <c r="K157" s="592">
        <v>367</v>
      </c>
      <c r="L157" s="592">
        <v>288</v>
      </c>
      <c r="M157" s="592">
        <v>880</v>
      </c>
      <c r="N157" s="592">
        <v>402</v>
      </c>
      <c r="O157" s="592">
        <v>1459</v>
      </c>
      <c r="P157" s="592">
        <v>78</v>
      </c>
      <c r="Q157" s="592">
        <v>483</v>
      </c>
      <c r="R157" s="592">
        <v>979</v>
      </c>
      <c r="S157" s="592">
        <v>274</v>
      </c>
      <c r="T157" s="592">
        <v>191</v>
      </c>
      <c r="U157" s="592">
        <v>95</v>
      </c>
      <c r="V157" s="592">
        <v>83</v>
      </c>
      <c r="W157" s="592">
        <v>68</v>
      </c>
      <c r="X157" s="592">
        <v>226</v>
      </c>
      <c r="Y157" s="592">
        <v>237</v>
      </c>
      <c r="Z157" s="592">
        <v>1145</v>
      </c>
      <c r="AA157" s="592">
        <v>2383</v>
      </c>
      <c r="AB157" s="598"/>
      <c r="AC157" s="598"/>
      <c r="AD157" s="594"/>
    </row>
    <row r="158" spans="1:30" s="384" customFormat="1" ht="13.5" thickBot="1">
      <c r="A158" s="599" t="s">
        <v>253</v>
      </c>
      <c r="B158" s="593">
        <v>0.86689714779602423</v>
      </c>
      <c r="C158" s="593">
        <v>0.94915254237288138</v>
      </c>
      <c r="D158" s="593">
        <v>0.97377326565143829</v>
      </c>
      <c r="E158" s="593">
        <v>0.90313447927199186</v>
      </c>
      <c r="F158" s="593">
        <v>0.62547840349917982</v>
      </c>
      <c r="G158" s="593">
        <v>0.90526437847866414</v>
      </c>
      <c r="H158" s="593">
        <v>0.88903225806451613</v>
      </c>
      <c r="I158" s="593">
        <v>0.98342541436464093</v>
      </c>
      <c r="J158" s="593">
        <v>0.93019343986543312</v>
      </c>
      <c r="K158" s="593">
        <v>0.90841584158415845</v>
      </c>
      <c r="L158" s="593">
        <v>0.5865580448065173</v>
      </c>
      <c r="M158" s="593">
        <v>0.70967741935483875</v>
      </c>
      <c r="N158" s="593">
        <v>1</v>
      </c>
      <c r="O158" s="593">
        <v>0.9938692098092643</v>
      </c>
      <c r="P158" s="593">
        <v>0.96296296296296291</v>
      </c>
      <c r="Q158" s="593">
        <v>0.95454545454545459</v>
      </c>
      <c r="R158" s="593">
        <v>0.86407766990291257</v>
      </c>
      <c r="S158" s="593">
        <v>0.80825958702064893</v>
      </c>
      <c r="T158" s="593">
        <v>0.89671361502347413</v>
      </c>
      <c r="U158" s="593">
        <v>0.69343065693430661</v>
      </c>
      <c r="V158" s="593">
        <v>0.95402298850574707</v>
      </c>
      <c r="W158" s="593">
        <v>0.41717791411042943</v>
      </c>
      <c r="X158" s="593">
        <v>0.84962406015037595</v>
      </c>
      <c r="Y158" s="593">
        <v>1</v>
      </c>
      <c r="Z158" s="593">
        <v>1</v>
      </c>
      <c r="AA158" s="593">
        <v>0.85719424460431659</v>
      </c>
      <c r="AB158" s="593"/>
      <c r="AC158" s="593"/>
      <c r="AD158" s="595"/>
    </row>
    <row r="159" spans="1:30" s="381" customFormat="1" ht="15.75">
      <c r="A159" s="571" t="s">
        <v>254</v>
      </c>
      <c r="B159" s="572"/>
      <c r="C159" s="572"/>
      <c r="D159" s="572"/>
      <c r="E159" s="572"/>
      <c r="F159" s="572"/>
      <c r="G159" s="573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96"/>
    </row>
    <row r="160" spans="1:30" s="383" customFormat="1" ht="12.75">
      <c r="A160" s="600" t="s">
        <v>471</v>
      </c>
      <c r="B160" s="592">
        <v>118</v>
      </c>
      <c r="C160" s="592">
        <v>1</v>
      </c>
      <c r="D160" s="592">
        <v>16</v>
      </c>
      <c r="E160" s="592">
        <v>71</v>
      </c>
      <c r="F160" s="592">
        <v>30</v>
      </c>
      <c r="G160" s="592">
        <v>427</v>
      </c>
      <c r="H160" s="592">
        <v>8</v>
      </c>
      <c r="I160" s="592">
        <v>7</v>
      </c>
      <c r="J160" s="592">
        <v>6</v>
      </c>
      <c r="K160" s="592">
        <v>6</v>
      </c>
      <c r="L160" s="592">
        <v>15</v>
      </c>
      <c r="M160" s="592">
        <v>12</v>
      </c>
      <c r="N160" s="592">
        <v>0</v>
      </c>
      <c r="O160" s="592">
        <v>29</v>
      </c>
      <c r="P160" s="592">
        <v>1</v>
      </c>
      <c r="Q160" s="592">
        <v>4</v>
      </c>
      <c r="R160" s="592">
        <v>3</v>
      </c>
      <c r="S160" s="592">
        <v>4</v>
      </c>
      <c r="T160" s="592">
        <v>4</v>
      </c>
      <c r="U160" s="592">
        <v>0</v>
      </c>
      <c r="V160" s="592">
        <v>1</v>
      </c>
      <c r="W160" s="592">
        <v>10</v>
      </c>
      <c r="X160" s="592">
        <v>8</v>
      </c>
      <c r="Y160" s="592">
        <v>1</v>
      </c>
      <c r="Z160" s="592">
        <v>0</v>
      </c>
      <c r="AA160" s="592">
        <v>286</v>
      </c>
      <c r="AB160" s="598"/>
      <c r="AC160" s="598"/>
      <c r="AD160" s="594"/>
    </row>
    <row r="161" spans="1:32" s="384" customFormat="1" ht="12.75">
      <c r="A161" s="601" t="s">
        <v>256</v>
      </c>
      <c r="B161" s="593">
        <v>1.4705882352941176E-2</v>
      </c>
      <c r="C161" s="593">
        <v>8.9285714285714281E-3</v>
      </c>
      <c r="D161" s="593">
        <v>6.9504778453518675E-3</v>
      </c>
      <c r="E161" s="593">
        <v>1.5897895208240035E-2</v>
      </c>
      <c r="F161" s="593">
        <v>2.6223776223776224E-2</v>
      </c>
      <c r="G161" s="593">
        <v>2.7347252465735879E-2</v>
      </c>
      <c r="H161" s="593">
        <v>1.1611030478955007E-2</v>
      </c>
      <c r="I161" s="593">
        <v>1.9662921348314606E-2</v>
      </c>
      <c r="J161" s="593">
        <v>5.4249547920433997E-3</v>
      </c>
      <c r="K161" s="593">
        <v>1.6348773841961851E-2</v>
      </c>
      <c r="L161" s="593">
        <v>5.2083333333333336E-2</v>
      </c>
      <c r="M161" s="593">
        <v>1.3636363636363636E-2</v>
      </c>
      <c r="N161" s="593">
        <v>0</v>
      </c>
      <c r="O161" s="593">
        <v>1.9876627827278958E-2</v>
      </c>
      <c r="P161" s="593">
        <v>1.282051282051282E-2</v>
      </c>
      <c r="Q161" s="593">
        <v>8.2815734989648039E-3</v>
      </c>
      <c r="R161" s="593">
        <v>3.0643513789581204E-3</v>
      </c>
      <c r="S161" s="593">
        <v>1.4598540145985401E-2</v>
      </c>
      <c r="T161" s="593">
        <v>2.0942408376963352E-2</v>
      </c>
      <c r="U161" s="593">
        <v>0</v>
      </c>
      <c r="V161" s="593">
        <v>1.2048192771084338E-2</v>
      </c>
      <c r="W161" s="593">
        <v>0.14705882352941177</v>
      </c>
      <c r="X161" s="593">
        <v>3.5398230088495575E-2</v>
      </c>
      <c r="Y161" s="593">
        <v>4.2194092827004216E-3</v>
      </c>
      <c r="Z161" s="593">
        <v>0</v>
      </c>
      <c r="AA161" s="593">
        <v>0.1200167855644146</v>
      </c>
      <c r="AB161" s="593"/>
      <c r="AC161" s="593"/>
      <c r="AD161" s="595"/>
    </row>
    <row r="162" spans="1:32" s="383" customFormat="1" ht="12.75">
      <c r="A162" s="577" t="s">
        <v>469</v>
      </c>
      <c r="B162" s="592">
        <v>90</v>
      </c>
      <c r="C162" s="592">
        <v>4</v>
      </c>
      <c r="D162" s="592">
        <v>7</v>
      </c>
      <c r="E162" s="592">
        <v>35</v>
      </c>
      <c r="F162" s="592">
        <v>44</v>
      </c>
      <c r="G162" s="592">
        <v>280</v>
      </c>
      <c r="H162" s="592">
        <v>33</v>
      </c>
      <c r="I162" s="592">
        <v>0</v>
      </c>
      <c r="J162" s="592">
        <v>2</v>
      </c>
      <c r="K162" s="592">
        <v>0</v>
      </c>
      <c r="L162" s="592">
        <v>13</v>
      </c>
      <c r="M162" s="592">
        <v>0</v>
      </c>
      <c r="N162" s="592">
        <v>0</v>
      </c>
      <c r="O162" s="592">
        <v>0</v>
      </c>
      <c r="P162" s="592">
        <v>0</v>
      </c>
      <c r="Q162" s="592">
        <v>0</v>
      </c>
      <c r="R162" s="592">
        <v>0</v>
      </c>
      <c r="S162" s="592">
        <v>0</v>
      </c>
      <c r="T162" s="592">
        <v>0</v>
      </c>
      <c r="U162" s="592">
        <v>36</v>
      </c>
      <c r="V162" s="592">
        <v>0</v>
      </c>
      <c r="W162" s="592">
        <v>0</v>
      </c>
      <c r="X162" s="592">
        <v>6</v>
      </c>
      <c r="Y162" s="592">
        <v>0</v>
      </c>
      <c r="Z162" s="592">
        <v>0</v>
      </c>
      <c r="AA162" s="592">
        <v>179</v>
      </c>
      <c r="AB162" s="598"/>
      <c r="AC162" s="598"/>
      <c r="AD162" s="594"/>
    </row>
    <row r="163" spans="1:32" s="385" customFormat="1" ht="13.5" thickBot="1">
      <c r="A163" s="602" t="s">
        <v>470</v>
      </c>
      <c r="B163" s="603">
        <v>7.3051948051948049E-2</v>
      </c>
      <c r="C163" s="603">
        <v>0.66666666666666663</v>
      </c>
      <c r="D163" s="603">
        <v>0.11290322580645161</v>
      </c>
      <c r="E163" s="603">
        <v>7.3068893528183715E-2</v>
      </c>
      <c r="F163" s="603">
        <v>6.4233576642335768E-2</v>
      </c>
      <c r="G163" s="603">
        <v>0.17135862913096694</v>
      </c>
      <c r="H163" s="603">
        <v>0.38372093023255816</v>
      </c>
      <c r="I163" s="603">
        <v>0</v>
      </c>
      <c r="J163" s="603">
        <v>2.4096385542168676E-2</v>
      </c>
      <c r="K163" s="603">
        <v>0</v>
      </c>
      <c r="L163" s="603">
        <v>6.4039408866995079E-2</v>
      </c>
      <c r="M163" s="603">
        <v>0</v>
      </c>
      <c r="N163" s="603" t="s">
        <v>320</v>
      </c>
      <c r="O163" s="603">
        <v>0</v>
      </c>
      <c r="P163" s="603">
        <v>0</v>
      </c>
      <c r="Q163" s="603">
        <v>0</v>
      </c>
      <c r="R163" s="603">
        <v>0</v>
      </c>
      <c r="S163" s="603">
        <v>0</v>
      </c>
      <c r="T163" s="603">
        <v>0</v>
      </c>
      <c r="U163" s="603">
        <v>0.8571428571428571</v>
      </c>
      <c r="V163" s="603">
        <v>0</v>
      </c>
      <c r="W163" s="603">
        <v>0</v>
      </c>
      <c r="X163" s="603">
        <v>0.15</v>
      </c>
      <c r="Y163" s="603" t="s">
        <v>320</v>
      </c>
      <c r="Z163" s="603" t="s">
        <v>320</v>
      </c>
      <c r="AA163" s="603">
        <v>0.45088161209068012</v>
      </c>
      <c r="AB163" s="603"/>
      <c r="AC163" s="603"/>
      <c r="AD163" s="609"/>
    </row>
    <row r="164" spans="1:32" s="381" customFormat="1" ht="15.75">
      <c r="A164" s="571" t="s">
        <v>258</v>
      </c>
      <c r="B164" s="572"/>
      <c r="C164" s="572"/>
      <c r="D164" s="572"/>
      <c r="E164" s="572"/>
      <c r="F164" s="572"/>
      <c r="G164" s="573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96"/>
    </row>
    <row r="165" spans="1:32" s="383" customFormat="1" ht="12.75">
      <c r="A165" s="600" t="s">
        <v>468</v>
      </c>
      <c r="B165" s="592">
        <v>4255</v>
      </c>
      <c r="C165" s="592">
        <v>15</v>
      </c>
      <c r="D165" s="592">
        <v>574</v>
      </c>
      <c r="E165" s="592">
        <v>2207</v>
      </c>
      <c r="F165" s="592">
        <v>1459</v>
      </c>
      <c r="G165" s="592">
        <v>4390</v>
      </c>
      <c r="H165" s="592">
        <v>378</v>
      </c>
      <c r="I165" s="592">
        <v>138</v>
      </c>
      <c r="J165" s="592">
        <v>417</v>
      </c>
      <c r="K165" s="592">
        <v>308</v>
      </c>
      <c r="L165" s="592">
        <v>399</v>
      </c>
      <c r="M165" s="592">
        <v>973</v>
      </c>
      <c r="N165" s="592">
        <v>62</v>
      </c>
      <c r="O165" s="592">
        <v>287</v>
      </c>
      <c r="P165" s="592">
        <v>18</v>
      </c>
      <c r="Q165" s="592">
        <v>186</v>
      </c>
      <c r="R165" s="592">
        <v>259</v>
      </c>
      <c r="S165" s="592">
        <v>125</v>
      </c>
      <c r="T165" s="592">
        <v>119</v>
      </c>
      <c r="U165" s="592">
        <v>106</v>
      </c>
      <c r="V165" s="592">
        <v>16</v>
      </c>
      <c r="W165" s="592">
        <v>229</v>
      </c>
      <c r="X165" s="592">
        <v>235</v>
      </c>
      <c r="Y165" s="592">
        <v>0</v>
      </c>
      <c r="Z165" s="592">
        <v>0</v>
      </c>
      <c r="AA165" s="592">
        <v>93</v>
      </c>
      <c r="AB165" s="598"/>
      <c r="AC165" s="598"/>
      <c r="AD165" s="594"/>
    </row>
    <row r="166" spans="1:32" s="383" customFormat="1" ht="12.75">
      <c r="A166" s="601" t="s">
        <v>259</v>
      </c>
      <c r="B166" s="606">
        <v>0.45970181503889368</v>
      </c>
      <c r="C166" s="606">
        <v>0.1271186440677966</v>
      </c>
      <c r="D166" s="606">
        <v>0.2428087986463621</v>
      </c>
      <c r="E166" s="606">
        <v>0.446309403437816</v>
      </c>
      <c r="F166" s="606">
        <v>0.7977036632039366</v>
      </c>
      <c r="G166" s="606">
        <v>0.2545222634508349</v>
      </c>
      <c r="H166" s="606">
        <v>0.48774193548387096</v>
      </c>
      <c r="I166" s="606">
        <v>0.38121546961325969</v>
      </c>
      <c r="J166" s="606">
        <v>0.3507148864592094</v>
      </c>
      <c r="K166" s="606">
        <v>0.76237623762376239</v>
      </c>
      <c r="L166" s="606">
        <v>0.81262729124236255</v>
      </c>
      <c r="M166" s="606">
        <v>0.7846774193548387</v>
      </c>
      <c r="N166" s="606">
        <v>0.15422885572139303</v>
      </c>
      <c r="O166" s="606">
        <v>0.19550408719346049</v>
      </c>
      <c r="P166" s="606">
        <v>0.22222222222222221</v>
      </c>
      <c r="Q166" s="606">
        <v>0.3675889328063241</v>
      </c>
      <c r="R166" s="606">
        <v>0.22859664607237423</v>
      </c>
      <c r="S166" s="606">
        <v>0.36873156342182889</v>
      </c>
      <c r="T166" s="606">
        <v>0.55868544600938963</v>
      </c>
      <c r="U166" s="606">
        <v>0.77372262773722633</v>
      </c>
      <c r="V166" s="606">
        <v>0.18390804597701149</v>
      </c>
      <c r="W166" s="606">
        <v>1.4049079754601228</v>
      </c>
      <c r="X166" s="606">
        <v>0.88345864661654139</v>
      </c>
      <c r="Y166" s="606">
        <v>0</v>
      </c>
      <c r="Z166" s="606">
        <v>0</v>
      </c>
      <c r="AA166" s="606">
        <v>3.3453237410071945E-2</v>
      </c>
      <c r="AB166" s="610"/>
      <c r="AC166" s="610"/>
      <c r="AD166" s="610"/>
    </row>
    <row r="167" spans="1:32" ht="11.25" customHeight="1" thickBot="1">
      <c r="A167" s="607"/>
      <c r="B167" s="608"/>
      <c r="C167" s="608"/>
      <c r="D167" s="608"/>
      <c r="E167" s="608"/>
      <c r="F167" s="608"/>
      <c r="G167" s="608"/>
      <c r="H167" s="608"/>
      <c r="I167" s="608"/>
      <c r="J167" s="608"/>
      <c r="K167" s="608"/>
      <c r="L167" s="608"/>
      <c r="M167" s="608"/>
      <c r="N167" s="608"/>
      <c r="O167" s="608"/>
      <c r="P167" s="608"/>
      <c r="Q167" s="608"/>
      <c r="R167" s="608"/>
      <c r="S167" s="608"/>
      <c r="T167" s="608"/>
      <c r="U167" s="608"/>
      <c r="V167" s="608"/>
      <c r="W167" s="608"/>
      <c r="X167" s="608"/>
      <c r="Y167" s="608"/>
      <c r="Z167" s="608"/>
      <c r="AA167" s="608"/>
      <c r="AB167" s="608"/>
      <c r="AC167" s="608"/>
      <c r="AD167" s="608"/>
    </row>
    <row r="168" spans="1:32" ht="27" thickBot="1">
      <c r="A168" s="484" t="s">
        <v>435</v>
      </c>
      <c r="B168" s="569"/>
      <c r="C168" s="569"/>
      <c r="D168" s="569"/>
      <c r="E168" s="569"/>
      <c r="F168" s="569"/>
      <c r="G168" s="569"/>
      <c r="H168" s="570"/>
      <c r="I168" s="570"/>
      <c r="J168" s="569"/>
      <c r="K168" s="569"/>
      <c r="L168" s="569"/>
      <c r="M168" s="569"/>
      <c r="N168" s="569"/>
      <c r="O168" s="569"/>
      <c r="P168" s="569"/>
      <c r="Q168" s="569"/>
      <c r="R168" s="569"/>
      <c r="S168" s="569"/>
      <c r="T168" s="569"/>
      <c r="U168" s="569"/>
      <c r="V168" s="569"/>
      <c r="W168" s="569"/>
      <c r="X168" s="569"/>
      <c r="Y168" s="569"/>
      <c r="Z168" s="569"/>
      <c r="AA168" s="569"/>
      <c r="AB168" s="569"/>
      <c r="AC168" s="569"/>
      <c r="AD168" s="569"/>
    </row>
    <row r="169" spans="1:32" s="381" customFormat="1" ht="15.75">
      <c r="A169" s="571" t="s">
        <v>236</v>
      </c>
      <c r="B169" s="612"/>
      <c r="C169" s="612"/>
      <c r="D169" s="612"/>
      <c r="E169" s="572"/>
      <c r="F169" s="572"/>
      <c r="G169" s="573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</row>
    <row r="170" spans="1:32" s="382" customFormat="1" ht="12.75">
      <c r="A170" s="574" t="s">
        <v>237</v>
      </c>
      <c r="B170" s="575">
        <v>6.5611268283873522E-3</v>
      </c>
      <c r="C170" s="575">
        <v>4.6838407494144531E-3</v>
      </c>
      <c r="D170" s="575">
        <v>-1.4435042309606714E-2</v>
      </c>
      <c r="E170" s="575">
        <v>1.0173548773189706E-2</v>
      </c>
      <c r="F170" s="575">
        <v>2.717045213330508E-2</v>
      </c>
      <c r="G170" s="576">
        <v>2.5695029486099412E-2</v>
      </c>
      <c r="H170" s="575">
        <v>-1.980198019801984E-2</v>
      </c>
      <c r="I170" s="575">
        <v>6.13107822410148E-2</v>
      </c>
      <c r="J170" s="575">
        <v>4.8708796976695307E-2</v>
      </c>
      <c r="K170" s="575">
        <v>4.6663049376017299E-2</v>
      </c>
      <c r="L170" s="575">
        <v>3.0042918454935695E-2</v>
      </c>
      <c r="M170" s="575">
        <v>-7.9920079920080475E-3</v>
      </c>
      <c r="N170" s="575">
        <v>0.16022099447513807</v>
      </c>
      <c r="O170" s="575">
        <v>-0.18823529411764703</v>
      </c>
      <c r="P170" s="575" t="s">
        <v>320</v>
      </c>
      <c r="Q170" s="575" t="s">
        <v>320</v>
      </c>
      <c r="R170" s="575">
        <v>-5.857368629000391E-2</v>
      </c>
      <c r="S170" s="575">
        <v>-6.8642745709828354E-2</v>
      </c>
      <c r="T170" s="575">
        <v>0.1736263736263737</v>
      </c>
      <c r="U170" s="575">
        <v>4.08163265306122E-2</v>
      </c>
      <c r="V170" s="575">
        <v>-0.18181818181818185</v>
      </c>
      <c r="W170" s="575">
        <v>0.27648114901256737</v>
      </c>
      <c r="X170" s="575">
        <v>2.3502653525397984E-2</v>
      </c>
      <c r="Y170" s="575">
        <v>-1</v>
      </c>
      <c r="Z170" s="575" t="s">
        <v>320</v>
      </c>
      <c r="AA170" s="575">
        <v>3.856152512998267E-2</v>
      </c>
      <c r="AB170" s="575">
        <v>0.35897435897435898</v>
      </c>
      <c r="AC170" s="575">
        <v>5.6024206858609898E-2</v>
      </c>
      <c r="AD170" s="575">
        <v>5.0501495688896753E-2</v>
      </c>
    </row>
    <row r="171" spans="1:32" s="383" customFormat="1" ht="12.75">
      <c r="A171" s="577" t="s">
        <v>346</v>
      </c>
      <c r="B171" s="578">
        <v>10962</v>
      </c>
      <c r="C171" s="578">
        <v>145</v>
      </c>
      <c r="D171" s="578">
        <v>2693</v>
      </c>
      <c r="E171" s="578">
        <v>6539</v>
      </c>
      <c r="F171" s="578">
        <v>1585</v>
      </c>
      <c r="G171" s="579">
        <v>18524</v>
      </c>
      <c r="H171" s="578">
        <v>975</v>
      </c>
      <c r="I171" s="578">
        <v>453</v>
      </c>
      <c r="J171" s="578">
        <v>1604</v>
      </c>
      <c r="K171" s="578">
        <v>597</v>
      </c>
      <c r="L171" s="578">
        <v>483</v>
      </c>
      <c r="M171" s="613">
        <v>1334</v>
      </c>
      <c r="N171" s="613">
        <v>411</v>
      </c>
      <c r="O171" s="578">
        <v>30</v>
      </c>
      <c r="P171" s="578">
        <v>0</v>
      </c>
      <c r="Q171" s="578">
        <v>0</v>
      </c>
      <c r="R171" s="581">
        <v>3441</v>
      </c>
      <c r="S171" s="578">
        <v>435</v>
      </c>
      <c r="T171" s="578">
        <v>292</v>
      </c>
      <c r="U171" s="578">
        <v>219</v>
      </c>
      <c r="V171" s="578">
        <v>77</v>
      </c>
      <c r="W171" s="578">
        <v>170</v>
      </c>
      <c r="X171" s="578">
        <v>441</v>
      </c>
      <c r="Y171" s="578">
        <v>1</v>
      </c>
      <c r="Z171" s="578">
        <v>0</v>
      </c>
      <c r="AA171" s="578">
        <v>2233</v>
      </c>
      <c r="AB171" s="578">
        <v>80</v>
      </c>
      <c r="AC171" s="578">
        <v>3494</v>
      </c>
      <c r="AD171" s="578">
        <v>1754</v>
      </c>
      <c r="AE171" s="309">
        <v>3494</v>
      </c>
      <c r="AF171" s="309">
        <v>1754</v>
      </c>
    </row>
    <row r="172" spans="1:32" s="383" customFormat="1" ht="12.75">
      <c r="A172" s="582" t="s">
        <v>347</v>
      </c>
      <c r="B172" s="583">
        <v>11019</v>
      </c>
      <c r="C172" s="583">
        <v>130</v>
      </c>
      <c r="D172" s="583">
        <v>2652</v>
      </c>
      <c r="E172" s="583">
        <v>6729</v>
      </c>
      <c r="F172" s="583">
        <v>1508</v>
      </c>
      <c r="G172" s="584">
        <v>18882</v>
      </c>
      <c r="H172" s="583">
        <v>949</v>
      </c>
      <c r="I172" s="583">
        <v>480</v>
      </c>
      <c r="J172" s="583">
        <v>1581</v>
      </c>
      <c r="K172" s="583">
        <v>609</v>
      </c>
      <c r="L172" s="583">
        <v>560</v>
      </c>
      <c r="M172" s="614">
        <v>1323</v>
      </c>
      <c r="N172" s="613">
        <v>499</v>
      </c>
      <c r="O172" s="583">
        <v>31</v>
      </c>
      <c r="P172" s="583">
        <v>0</v>
      </c>
      <c r="Q172" s="583">
        <v>0</v>
      </c>
      <c r="R172" s="581">
        <v>3308</v>
      </c>
      <c r="S172" s="583">
        <v>451</v>
      </c>
      <c r="T172" s="583">
        <v>290</v>
      </c>
      <c r="U172" s="583">
        <v>192</v>
      </c>
      <c r="V172" s="583">
        <v>106</v>
      </c>
      <c r="W172" s="583">
        <v>205</v>
      </c>
      <c r="X172" s="583">
        <v>435</v>
      </c>
      <c r="Y172" s="583">
        <v>0</v>
      </c>
      <c r="Z172" s="583">
        <v>0</v>
      </c>
      <c r="AA172" s="583">
        <v>2232</v>
      </c>
      <c r="AB172" s="583">
        <v>75</v>
      </c>
      <c r="AC172" s="583">
        <v>3635</v>
      </c>
      <c r="AD172" s="583">
        <v>1921</v>
      </c>
      <c r="AE172" s="310">
        <v>3635</v>
      </c>
      <c r="AF172" s="310">
        <v>1921</v>
      </c>
    </row>
    <row r="173" spans="1:32" s="383" customFormat="1" ht="12.75">
      <c r="A173" s="582" t="s">
        <v>436</v>
      </c>
      <c r="B173" s="583">
        <v>11245</v>
      </c>
      <c r="C173" s="583">
        <v>152</v>
      </c>
      <c r="D173" s="583">
        <v>2691</v>
      </c>
      <c r="E173" s="583">
        <v>6784</v>
      </c>
      <c r="F173" s="583">
        <v>1618</v>
      </c>
      <c r="G173" s="584">
        <v>19570</v>
      </c>
      <c r="H173" s="583">
        <v>1005</v>
      </c>
      <c r="I173" s="583">
        <v>486</v>
      </c>
      <c r="J173" s="583">
        <v>1578</v>
      </c>
      <c r="K173" s="583">
        <v>637</v>
      </c>
      <c r="L173" s="583">
        <v>588</v>
      </c>
      <c r="M173" s="614">
        <v>1347</v>
      </c>
      <c r="N173" s="613">
        <v>538</v>
      </c>
      <c r="O173" s="583">
        <v>24</v>
      </c>
      <c r="P173" s="583">
        <v>0</v>
      </c>
      <c r="Q173" s="583">
        <v>0</v>
      </c>
      <c r="R173" s="581">
        <v>3375</v>
      </c>
      <c r="S173" s="583">
        <v>396</v>
      </c>
      <c r="T173" s="583">
        <v>328</v>
      </c>
      <c r="U173" s="583">
        <v>226</v>
      </c>
      <c r="V173" s="583">
        <v>92</v>
      </c>
      <c r="W173" s="583">
        <v>182</v>
      </c>
      <c r="X173" s="583">
        <v>443</v>
      </c>
      <c r="Y173" s="583">
        <v>2</v>
      </c>
      <c r="Z173" s="583">
        <v>0</v>
      </c>
      <c r="AA173" s="583">
        <v>2459</v>
      </c>
      <c r="AB173" s="583">
        <v>79</v>
      </c>
      <c r="AC173" s="583">
        <v>3777</v>
      </c>
      <c r="AD173" s="583">
        <v>2008</v>
      </c>
      <c r="AE173" s="310">
        <v>3777</v>
      </c>
      <c r="AF173" s="310">
        <v>2008</v>
      </c>
    </row>
    <row r="174" spans="1:32" s="383" customFormat="1" ht="12.75">
      <c r="A174" s="582" t="s">
        <v>819</v>
      </c>
      <c r="B174" s="583">
        <v>11148</v>
      </c>
      <c r="C174" s="583">
        <v>143</v>
      </c>
      <c r="D174" s="583">
        <v>2640</v>
      </c>
      <c r="E174" s="583">
        <v>6752</v>
      </c>
      <c r="F174" s="583">
        <v>1613</v>
      </c>
      <c r="G174" s="584">
        <v>19480</v>
      </c>
      <c r="H174" s="583">
        <v>957</v>
      </c>
      <c r="I174" s="583">
        <v>502</v>
      </c>
      <c r="J174" s="583">
        <v>1665</v>
      </c>
      <c r="K174" s="583">
        <v>643</v>
      </c>
      <c r="L174" s="583">
        <v>560</v>
      </c>
      <c r="M174" s="614">
        <v>1324</v>
      </c>
      <c r="N174" s="613">
        <v>560</v>
      </c>
      <c r="O174" s="583">
        <v>23</v>
      </c>
      <c r="P174" s="583">
        <v>0</v>
      </c>
      <c r="Q174" s="583">
        <v>0</v>
      </c>
      <c r="R174" s="581">
        <v>3177</v>
      </c>
      <c r="S174" s="583">
        <v>398</v>
      </c>
      <c r="T174" s="583">
        <v>356</v>
      </c>
      <c r="U174" s="583">
        <v>221</v>
      </c>
      <c r="V174" s="583">
        <v>75</v>
      </c>
      <c r="W174" s="583">
        <v>237</v>
      </c>
      <c r="X174" s="583">
        <v>450</v>
      </c>
      <c r="Y174" s="583">
        <v>0</v>
      </c>
      <c r="Z174" s="583">
        <v>0</v>
      </c>
      <c r="AA174" s="583">
        <v>2397</v>
      </c>
      <c r="AB174" s="583">
        <v>106</v>
      </c>
      <c r="AC174" s="583">
        <v>3839</v>
      </c>
      <c r="AD174" s="583">
        <v>1990</v>
      </c>
      <c r="AE174" s="310">
        <v>3839</v>
      </c>
      <c r="AF174" s="310">
        <v>1990</v>
      </c>
    </row>
    <row r="175" spans="1:32" s="383" customFormat="1" ht="12.75">
      <c r="A175" s="586" t="s">
        <v>426</v>
      </c>
      <c r="B175" s="587" t="s">
        <v>1111</v>
      </c>
      <c r="C175" s="587" t="s">
        <v>1112</v>
      </c>
      <c r="D175" s="587" t="s">
        <v>1113</v>
      </c>
      <c r="E175" s="587" t="s">
        <v>1114</v>
      </c>
      <c r="F175" s="587" t="s">
        <v>1115</v>
      </c>
      <c r="G175" s="587" t="s">
        <v>1116</v>
      </c>
      <c r="H175" s="587" t="s">
        <v>1117</v>
      </c>
      <c r="I175" s="587" t="s">
        <v>1118</v>
      </c>
      <c r="J175" s="587" t="s">
        <v>1119</v>
      </c>
      <c r="K175" s="587" t="s">
        <v>1120</v>
      </c>
      <c r="L175" s="587" t="s">
        <v>1121</v>
      </c>
      <c r="M175" s="587" t="s">
        <v>1122</v>
      </c>
      <c r="N175" s="587" t="s">
        <v>1123</v>
      </c>
      <c r="O175" s="587" t="s">
        <v>1124</v>
      </c>
      <c r="P175" s="587" t="s">
        <v>320</v>
      </c>
      <c r="Q175" s="587" t="s">
        <v>320</v>
      </c>
      <c r="R175" s="587" t="s">
        <v>1125</v>
      </c>
      <c r="S175" s="587" t="s">
        <v>1126</v>
      </c>
      <c r="T175" s="587" t="s">
        <v>1127</v>
      </c>
      <c r="U175" s="587" t="s">
        <v>1128</v>
      </c>
      <c r="V175" s="587" t="s">
        <v>1129</v>
      </c>
      <c r="W175" s="587" t="s">
        <v>1130</v>
      </c>
      <c r="X175" s="587" t="s">
        <v>1131</v>
      </c>
      <c r="Y175" s="587" t="s">
        <v>1132</v>
      </c>
      <c r="Z175" s="587" t="s">
        <v>320</v>
      </c>
      <c r="AA175" s="587" t="s">
        <v>1133</v>
      </c>
      <c r="AB175" s="587" t="s">
        <v>1134</v>
      </c>
      <c r="AC175" s="587" t="s">
        <v>1135</v>
      </c>
      <c r="AD175" s="587" t="s">
        <v>1136</v>
      </c>
    </row>
    <row r="176" spans="1:32" s="383" customFormat="1" ht="12.75">
      <c r="A176" s="586" t="s">
        <v>238</v>
      </c>
      <c r="B176" s="588" t="s">
        <v>362</v>
      </c>
      <c r="C176" s="588" t="s">
        <v>362</v>
      </c>
      <c r="D176" s="588" t="s">
        <v>362</v>
      </c>
      <c r="E176" s="588" t="s">
        <v>362</v>
      </c>
      <c r="F176" s="588" t="s">
        <v>362</v>
      </c>
      <c r="G176" s="588" t="s">
        <v>363</v>
      </c>
      <c r="H176" s="588" t="s">
        <v>362</v>
      </c>
      <c r="I176" s="588" t="s">
        <v>362</v>
      </c>
      <c r="J176" s="588" t="s">
        <v>362</v>
      </c>
      <c r="K176" s="588" t="s">
        <v>362</v>
      </c>
      <c r="L176" s="588" t="s">
        <v>362</v>
      </c>
      <c r="M176" s="588" t="s">
        <v>362</v>
      </c>
      <c r="N176" s="588" t="s">
        <v>363</v>
      </c>
      <c r="O176" s="588" t="s">
        <v>362</v>
      </c>
      <c r="P176" s="588" t="s">
        <v>362</v>
      </c>
      <c r="Q176" s="588" t="s">
        <v>362</v>
      </c>
      <c r="R176" s="588" t="s">
        <v>363</v>
      </c>
      <c r="S176" s="588" t="s">
        <v>362</v>
      </c>
      <c r="T176" s="588" t="s">
        <v>363</v>
      </c>
      <c r="U176" s="588" t="s">
        <v>362</v>
      </c>
      <c r="V176" s="588" t="s">
        <v>362</v>
      </c>
      <c r="W176" s="588" t="s">
        <v>363</v>
      </c>
      <c r="X176" s="588" t="s">
        <v>362</v>
      </c>
      <c r="Y176" s="588" t="s">
        <v>362</v>
      </c>
      <c r="Z176" s="588" t="s">
        <v>362</v>
      </c>
      <c r="AA176" s="588" t="s">
        <v>362</v>
      </c>
      <c r="AB176" s="588" t="s">
        <v>363</v>
      </c>
      <c r="AC176" s="588" t="s">
        <v>363</v>
      </c>
      <c r="AD176" s="588" t="s">
        <v>362</v>
      </c>
    </row>
    <row r="177" spans="1:32" s="382" customFormat="1" ht="12.75">
      <c r="A177" s="574" t="s">
        <v>239</v>
      </c>
      <c r="B177" s="575">
        <v>4.4262129038792668E-2</v>
      </c>
      <c r="C177" s="575">
        <v>-0.10810810810810816</v>
      </c>
      <c r="D177" s="575">
        <v>5.5223455735838312E-2</v>
      </c>
      <c r="E177" s="575">
        <v>5.5146237999553469E-2</v>
      </c>
      <c r="F177" s="575">
        <v>7.7489345215032493E-3</v>
      </c>
      <c r="G177" s="576">
        <v>4.5730540814798736E-2</v>
      </c>
      <c r="H177" s="575">
        <v>4.4495412844036748E-2</v>
      </c>
      <c r="I177" s="575">
        <v>0.14688128772635822</v>
      </c>
      <c r="J177" s="575">
        <v>4.5248868778280542E-2</v>
      </c>
      <c r="K177" s="575">
        <v>7.4757281553398114E-2</v>
      </c>
      <c r="L177" s="575">
        <v>-6.1776061776062209E-3</v>
      </c>
      <c r="M177" s="575">
        <v>-9.0661831368993653E-4</v>
      </c>
      <c r="N177" s="575">
        <v>0.16900510204081642</v>
      </c>
      <c r="O177" s="575">
        <v>6.0489060489060491E-2</v>
      </c>
      <c r="P177" s="575">
        <v>-0.15366146458583438</v>
      </c>
      <c r="Q177" s="575">
        <v>1.8396390142311658E-2</v>
      </c>
      <c r="R177" s="575" t="s">
        <v>320</v>
      </c>
      <c r="S177" s="575">
        <v>-5.2173913043478258E-2</v>
      </c>
      <c r="T177" s="575">
        <v>4.2821158690176248E-2</v>
      </c>
      <c r="U177" s="575">
        <v>-8.6705202312138727E-2</v>
      </c>
      <c r="V177" s="575">
        <v>-6.8656716417910491E-2</v>
      </c>
      <c r="W177" s="575">
        <v>0.16965742251223487</v>
      </c>
      <c r="X177" s="575">
        <v>0.35542168674698793</v>
      </c>
      <c r="Y177" s="575">
        <v>9.1129032258064568E-2</v>
      </c>
      <c r="Z177" s="575">
        <v>7.0628183361629876E-2</v>
      </c>
      <c r="AA177" s="575">
        <v>1.4319477269567699E-2</v>
      </c>
      <c r="AB177" s="575">
        <v>0.29441624365482222</v>
      </c>
      <c r="AC177" s="575">
        <v>4.5231891610213605E-2</v>
      </c>
      <c r="AD177" s="575">
        <v>3.0867792661619035E-2</v>
      </c>
    </row>
    <row r="178" spans="1:32" s="383" customFormat="1" ht="12.75">
      <c r="A178" s="577" t="s">
        <v>346</v>
      </c>
      <c r="B178" s="578">
        <v>9696</v>
      </c>
      <c r="C178" s="578">
        <v>158</v>
      </c>
      <c r="D178" s="578">
        <v>3491</v>
      </c>
      <c r="E178" s="578">
        <v>4365</v>
      </c>
      <c r="F178" s="578">
        <v>1682</v>
      </c>
      <c r="G178" s="579">
        <v>20042</v>
      </c>
      <c r="H178" s="578">
        <v>703</v>
      </c>
      <c r="I178" s="578">
        <v>158</v>
      </c>
      <c r="J178" s="578">
        <v>1109</v>
      </c>
      <c r="K178" s="578">
        <v>343</v>
      </c>
      <c r="L178" s="578">
        <v>414</v>
      </c>
      <c r="M178" s="613">
        <v>1062</v>
      </c>
      <c r="N178" s="613">
        <v>492</v>
      </c>
      <c r="O178" s="578">
        <v>3042</v>
      </c>
      <c r="P178" s="578">
        <v>286</v>
      </c>
      <c r="Q178" s="578">
        <v>956</v>
      </c>
      <c r="R178" s="581">
        <v>0</v>
      </c>
      <c r="S178" s="578">
        <v>236</v>
      </c>
      <c r="T178" s="578">
        <v>136</v>
      </c>
      <c r="U178" s="578">
        <v>162</v>
      </c>
      <c r="V178" s="578">
        <v>202</v>
      </c>
      <c r="W178" s="578">
        <v>221</v>
      </c>
      <c r="X178" s="578">
        <v>174</v>
      </c>
      <c r="Y178" s="578">
        <v>405</v>
      </c>
      <c r="Z178" s="578">
        <v>3241</v>
      </c>
      <c r="AA178" s="578">
        <v>2390</v>
      </c>
      <c r="AB178" s="578">
        <v>70</v>
      </c>
      <c r="AC178" s="578">
        <v>3157</v>
      </c>
      <c r="AD178" s="578">
        <v>1083</v>
      </c>
      <c r="AE178" s="309">
        <v>3157</v>
      </c>
      <c r="AF178" s="309">
        <v>1083</v>
      </c>
    </row>
    <row r="179" spans="1:32" s="383" customFormat="1" ht="12.75">
      <c r="A179" s="582" t="s">
        <v>347</v>
      </c>
      <c r="B179" s="583">
        <v>9947</v>
      </c>
      <c r="C179" s="583">
        <v>154</v>
      </c>
      <c r="D179" s="583">
        <v>3517</v>
      </c>
      <c r="E179" s="583">
        <v>4551</v>
      </c>
      <c r="F179" s="583">
        <v>1725</v>
      </c>
      <c r="G179" s="584">
        <v>19973</v>
      </c>
      <c r="H179" s="583">
        <v>742</v>
      </c>
      <c r="I179" s="583">
        <v>179</v>
      </c>
      <c r="J179" s="583">
        <v>1079</v>
      </c>
      <c r="K179" s="583">
        <v>320</v>
      </c>
      <c r="L179" s="583">
        <v>434</v>
      </c>
      <c r="M179" s="614">
        <v>1150</v>
      </c>
      <c r="N179" s="613">
        <v>536</v>
      </c>
      <c r="O179" s="583">
        <v>3199</v>
      </c>
      <c r="P179" s="583">
        <v>274</v>
      </c>
      <c r="Q179" s="583">
        <v>904</v>
      </c>
      <c r="R179" s="581">
        <v>0</v>
      </c>
      <c r="S179" s="583">
        <v>225</v>
      </c>
      <c r="T179" s="583">
        <v>125</v>
      </c>
      <c r="U179" s="583">
        <v>175</v>
      </c>
      <c r="V179" s="583">
        <v>242</v>
      </c>
      <c r="W179" s="583">
        <v>200</v>
      </c>
      <c r="X179" s="583">
        <v>163</v>
      </c>
      <c r="Y179" s="583">
        <v>407</v>
      </c>
      <c r="Z179" s="583">
        <v>2912</v>
      </c>
      <c r="AA179" s="583">
        <v>2321</v>
      </c>
      <c r="AB179" s="583">
        <v>62</v>
      </c>
      <c r="AC179" s="583">
        <v>3158</v>
      </c>
      <c r="AD179" s="583">
        <v>1166</v>
      </c>
      <c r="AE179" s="310">
        <v>3158</v>
      </c>
      <c r="AF179" s="310">
        <v>1166</v>
      </c>
    </row>
    <row r="180" spans="1:32" s="383" customFormat="1" ht="12.75">
      <c r="A180" s="582" t="s">
        <v>436</v>
      </c>
      <c r="B180" s="583">
        <v>9976</v>
      </c>
      <c r="C180" s="583">
        <v>169</v>
      </c>
      <c r="D180" s="583">
        <v>3531</v>
      </c>
      <c r="E180" s="583">
        <v>4521</v>
      </c>
      <c r="F180" s="583">
        <v>1755</v>
      </c>
      <c r="G180" s="584">
        <v>20098</v>
      </c>
      <c r="H180" s="583">
        <v>735</v>
      </c>
      <c r="I180" s="583">
        <v>160</v>
      </c>
      <c r="J180" s="583">
        <v>1127</v>
      </c>
      <c r="K180" s="583">
        <v>367</v>
      </c>
      <c r="L180" s="583">
        <v>447</v>
      </c>
      <c r="M180" s="614">
        <v>1097</v>
      </c>
      <c r="N180" s="613">
        <v>540</v>
      </c>
      <c r="O180" s="583">
        <v>3083</v>
      </c>
      <c r="P180" s="583">
        <v>273</v>
      </c>
      <c r="Q180" s="583">
        <v>1021</v>
      </c>
      <c r="R180" s="581">
        <v>0</v>
      </c>
      <c r="S180" s="583">
        <v>229</v>
      </c>
      <c r="T180" s="583">
        <v>136</v>
      </c>
      <c r="U180" s="583">
        <v>182</v>
      </c>
      <c r="V180" s="583">
        <v>226</v>
      </c>
      <c r="W180" s="583">
        <v>192</v>
      </c>
      <c r="X180" s="583">
        <v>161</v>
      </c>
      <c r="Y180" s="583">
        <v>428</v>
      </c>
      <c r="Z180" s="583">
        <v>2682</v>
      </c>
      <c r="AA180" s="583">
        <v>2482</v>
      </c>
      <c r="AB180" s="583">
        <v>65</v>
      </c>
      <c r="AC180" s="583">
        <v>3280</v>
      </c>
      <c r="AD180" s="583">
        <v>1185</v>
      </c>
      <c r="AE180" s="310">
        <v>3280</v>
      </c>
      <c r="AF180" s="310">
        <v>1185</v>
      </c>
    </row>
    <row r="181" spans="1:32" s="383" customFormat="1" ht="12.75">
      <c r="A181" s="582" t="s">
        <v>819</v>
      </c>
      <c r="B181" s="583">
        <v>10310</v>
      </c>
      <c r="C181" s="583">
        <v>143</v>
      </c>
      <c r="D181" s="583">
        <v>3707</v>
      </c>
      <c r="E181" s="583">
        <v>4726</v>
      </c>
      <c r="F181" s="583">
        <v>1734</v>
      </c>
      <c r="G181" s="584">
        <v>20954</v>
      </c>
      <c r="H181" s="583">
        <v>759</v>
      </c>
      <c r="I181" s="583">
        <v>190</v>
      </c>
      <c r="J181" s="583">
        <v>1155</v>
      </c>
      <c r="K181" s="583">
        <v>369</v>
      </c>
      <c r="L181" s="583">
        <v>429</v>
      </c>
      <c r="M181" s="614">
        <v>1102</v>
      </c>
      <c r="N181" s="613">
        <v>611</v>
      </c>
      <c r="O181" s="583">
        <v>3296</v>
      </c>
      <c r="P181" s="583">
        <v>235</v>
      </c>
      <c r="Q181" s="583">
        <v>978</v>
      </c>
      <c r="R181" s="581">
        <v>0</v>
      </c>
      <c r="S181" s="583">
        <v>218</v>
      </c>
      <c r="T181" s="583">
        <v>138</v>
      </c>
      <c r="U181" s="583">
        <v>158</v>
      </c>
      <c r="V181" s="583">
        <v>208</v>
      </c>
      <c r="W181" s="583">
        <v>239</v>
      </c>
      <c r="X181" s="583">
        <v>225</v>
      </c>
      <c r="Y181" s="583">
        <v>451</v>
      </c>
      <c r="Z181" s="583">
        <v>3153</v>
      </c>
      <c r="AA181" s="583">
        <v>2432</v>
      </c>
      <c r="AB181" s="583">
        <v>85</v>
      </c>
      <c r="AC181" s="583">
        <v>3343</v>
      </c>
      <c r="AD181" s="583">
        <v>1180</v>
      </c>
      <c r="AE181" s="310">
        <v>3343</v>
      </c>
      <c r="AF181" s="310">
        <v>1180</v>
      </c>
    </row>
    <row r="182" spans="1:32" s="383" customFormat="1" ht="12.75">
      <c r="A182" s="586" t="s">
        <v>426</v>
      </c>
      <c r="B182" s="587" t="s">
        <v>1137</v>
      </c>
      <c r="C182" s="587" t="s">
        <v>1138</v>
      </c>
      <c r="D182" s="587" t="s">
        <v>1139</v>
      </c>
      <c r="E182" s="587" t="s">
        <v>1140</v>
      </c>
      <c r="F182" s="587" t="s">
        <v>1141</v>
      </c>
      <c r="G182" s="587" t="s">
        <v>1142</v>
      </c>
      <c r="H182" s="587" t="s">
        <v>1143</v>
      </c>
      <c r="I182" s="587" t="s">
        <v>1144</v>
      </c>
      <c r="J182" s="587" t="s">
        <v>1145</v>
      </c>
      <c r="K182" s="587" t="s">
        <v>1146</v>
      </c>
      <c r="L182" s="587" t="s">
        <v>1147</v>
      </c>
      <c r="M182" s="587" t="s">
        <v>1148</v>
      </c>
      <c r="N182" s="587" t="s">
        <v>1149</v>
      </c>
      <c r="O182" s="587" t="s">
        <v>1150</v>
      </c>
      <c r="P182" s="587" t="s">
        <v>720</v>
      </c>
      <c r="Q182" s="587" t="s">
        <v>721</v>
      </c>
      <c r="R182" s="587" t="s">
        <v>320</v>
      </c>
      <c r="S182" s="587" t="s">
        <v>1151</v>
      </c>
      <c r="T182" s="587" t="s">
        <v>1152</v>
      </c>
      <c r="U182" s="587" t="s">
        <v>1153</v>
      </c>
      <c r="V182" s="587" t="s">
        <v>1154</v>
      </c>
      <c r="W182" s="587" t="s">
        <v>1155</v>
      </c>
      <c r="X182" s="587" t="s">
        <v>1156</v>
      </c>
      <c r="Y182" s="587" t="s">
        <v>1157</v>
      </c>
      <c r="Z182" s="587" t="s">
        <v>1158</v>
      </c>
      <c r="AA182" s="587" t="s">
        <v>1159</v>
      </c>
      <c r="AB182" s="587" t="s">
        <v>1160</v>
      </c>
      <c r="AC182" s="587" t="s">
        <v>1161</v>
      </c>
      <c r="AD182" s="587" t="s">
        <v>1162</v>
      </c>
    </row>
    <row r="183" spans="1:32" s="383" customFormat="1" ht="12.75">
      <c r="A183" s="586" t="s">
        <v>238</v>
      </c>
      <c r="B183" s="588" t="s">
        <v>363</v>
      </c>
      <c r="C183" s="588" t="s">
        <v>362</v>
      </c>
      <c r="D183" s="588" t="s">
        <v>363</v>
      </c>
      <c r="E183" s="588" t="s">
        <v>363</v>
      </c>
      <c r="F183" s="588" t="s">
        <v>362</v>
      </c>
      <c r="G183" s="588" t="s">
        <v>363</v>
      </c>
      <c r="H183" s="588" t="s">
        <v>362</v>
      </c>
      <c r="I183" s="588" t="s">
        <v>362</v>
      </c>
      <c r="J183" s="588" t="s">
        <v>362</v>
      </c>
      <c r="K183" s="588" t="s">
        <v>362</v>
      </c>
      <c r="L183" s="588" t="s">
        <v>362</v>
      </c>
      <c r="M183" s="588" t="s">
        <v>362</v>
      </c>
      <c r="N183" s="588" t="s">
        <v>363</v>
      </c>
      <c r="O183" s="588" t="s">
        <v>363</v>
      </c>
      <c r="P183" s="588" t="s">
        <v>363</v>
      </c>
      <c r="Q183" s="588" t="s">
        <v>362</v>
      </c>
      <c r="R183" s="588" t="s">
        <v>362</v>
      </c>
      <c r="S183" s="588" t="s">
        <v>362</v>
      </c>
      <c r="T183" s="588" t="s">
        <v>362</v>
      </c>
      <c r="U183" s="588" t="s">
        <v>362</v>
      </c>
      <c r="V183" s="588" t="s">
        <v>362</v>
      </c>
      <c r="W183" s="588" t="s">
        <v>363</v>
      </c>
      <c r="X183" s="588" t="s">
        <v>363</v>
      </c>
      <c r="Y183" s="588" t="s">
        <v>362</v>
      </c>
      <c r="Z183" s="588" t="s">
        <v>363</v>
      </c>
      <c r="AA183" s="588" t="s">
        <v>362</v>
      </c>
      <c r="AB183" s="588" t="s">
        <v>362</v>
      </c>
      <c r="AC183" s="588" t="s">
        <v>363</v>
      </c>
      <c r="AD183" s="588" t="s">
        <v>362</v>
      </c>
    </row>
    <row r="184" spans="1:32" s="383" customFormat="1" ht="12.75">
      <c r="A184" s="574" t="s">
        <v>444</v>
      </c>
      <c r="B184" s="575">
        <v>2.4329700055692637E-2</v>
      </c>
      <c r="C184" s="575">
        <v>-5.5066079295154245E-2</v>
      </c>
      <c r="D184" s="575">
        <v>2.5087483176312198E-2</v>
      </c>
      <c r="E184" s="575">
        <v>2.8218220908357967E-2</v>
      </c>
      <c r="F184" s="575">
        <v>1.7016104527499239E-2</v>
      </c>
      <c r="G184" s="576">
        <v>3.5981176711732163E-2</v>
      </c>
      <c r="H184" s="575">
        <v>7.6335877862595417E-3</v>
      </c>
      <c r="I184" s="575">
        <v>8.3507306889352886E-2</v>
      </c>
      <c r="J184" s="575">
        <v>4.7288932904184261E-2</v>
      </c>
      <c r="K184" s="575">
        <v>5.6735120083536414E-2</v>
      </c>
      <c r="L184" s="575">
        <v>1.4012303485987657E-2</v>
      </c>
      <c r="M184" s="575">
        <v>-4.7859975386297755E-3</v>
      </c>
      <c r="N184" s="575">
        <v>0.16478779840848801</v>
      </c>
      <c r="O184" s="575">
        <v>5.8242108619406902E-2</v>
      </c>
      <c r="P184" s="575">
        <v>-0.15366146458583438</v>
      </c>
      <c r="Q184" s="575">
        <v>1.8396390142311658E-2</v>
      </c>
      <c r="R184" s="575">
        <v>-5.857368629000391E-2</v>
      </c>
      <c r="S184" s="575">
        <v>-6.2880324543610602E-2</v>
      </c>
      <c r="T184" s="575">
        <v>0.13389441469013003</v>
      </c>
      <c r="U184" s="575">
        <v>-1.64359861591695E-2</v>
      </c>
      <c r="V184" s="575">
        <v>-0.10158730158730159</v>
      </c>
      <c r="W184" s="575">
        <v>0.22051282051282051</v>
      </c>
      <c r="X184" s="575">
        <v>0.11447440836543761</v>
      </c>
      <c r="Y184" s="575">
        <v>8.8495575221238992E-2</v>
      </c>
      <c r="Z184" s="575">
        <v>7.0628183361629876E-2</v>
      </c>
      <c r="AA184" s="575">
        <v>2.620953460366927E-2</v>
      </c>
      <c r="AB184" s="575">
        <v>0.32946635730858476</v>
      </c>
      <c r="AC184" s="575">
        <v>5.0973123262279839E-2</v>
      </c>
      <c r="AD184" s="575">
        <v>4.3106284962158604E-2</v>
      </c>
    </row>
    <row r="185" spans="1:32" s="383" customFormat="1" ht="12.75">
      <c r="A185" s="589" t="s">
        <v>445</v>
      </c>
      <c r="B185" s="615">
        <v>20658</v>
      </c>
      <c r="C185" s="615">
        <v>303</v>
      </c>
      <c r="D185" s="615">
        <v>6184</v>
      </c>
      <c r="E185" s="615">
        <v>10904</v>
      </c>
      <c r="F185" s="615">
        <v>3267</v>
      </c>
      <c r="G185" s="616">
        <v>38566</v>
      </c>
      <c r="H185" s="615">
        <v>1678</v>
      </c>
      <c r="I185" s="615">
        <v>611</v>
      </c>
      <c r="J185" s="615">
        <v>2713</v>
      </c>
      <c r="K185" s="615">
        <v>940</v>
      </c>
      <c r="L185" s="615">
        <v>897</v>
      </c>
      <c r="M185" s="615">
        <v>2396</v>
      </c>
      <c r="N185" s="615">
        <v>903</v>
      </c>
      <c r="O185" s="615">
        <v>3072</v>
      </c>
      <c r="P185" s="615">
        <v>286</v>
      </c>
      <c r="Q185" s="615">
        <v>956</v>
      </c>
      <c r="R185" s="615">
        <v>3441</v>
      </c>
      <c r="S185" s="615">
        <v>671</v>
      </c>
      <c r="T185" s="615">
        <v>428</v>
      </c>
      <c r="U185" s="615">
        <v>381</v>
      </c>
      <c r="V185" s="615">
        <v>279</v>
      </c>
      <c r="W185" s="615">
        <v>391</v>
      </c>
      <c r="X185" s="615">
        <v>615</v>
      </c>
      <c r="Y185" s="615">
        <v>406</v>
      </c>
      <c r="Z185" s="615">
        <v>3241</v>
      </c>
      <c r="AA185" s="615">
        <v>4623</v>
      </c>
      <c r="AB185" s="588">
        <v>150</v>
      </c>
      <c r="AC185" s="588">
        <v>6651</v>
      </c>
      <c r="AD185" s="588">
        <v>2837</v>
      </c>
    </row>
    <row r="186" spans="1:32" s="383" customFormat="1" ht="12.75">
      <c r="A186" s="586" t="s">
        <v>539</v>
      </c>
      <c r="B186" s="615">
        <v>20966</v>
      </c>
      <c r="C186" s="615">
        <v>284</v>
      </c>
      <c r="D186" s="615">
        <v>6169</v>
      </c>
      <c r="E186" s="615">
        <v>11280</v>
      </c>
      <c r="F186" s="615">
        <v>3233</v>
      </c>
      <c r="G186" s="616">
        <v>38855</v>
      </c>
      <c r="H186" s="615">
        <v>1691</v>
      </c>
      <c r="I186" s="615">
        <v>659</v>
      </c>
      <c r="J186" s="615">
        <v>2660</v>
      </c>
      <c r="K186" s="615">
        <v>929</v>
      </c>
      <c r="L186" s="615">
        <v>994</v>
      </c>
      <c r="M186" s="615">
        <v>2473</v>
      </c>
      <c r="N186" s="615">
        <v>1035</v>
      </c>
      <c r="O186" s="615">
        <v>3230</v>
      </c>
      <c r="P186" s="615">
        <v>274</v>
      </c>
      <c r="Q186" s="615">
        <v>904</v>
      </c>
      <c r="R186" s="615">
        <v>3308</v>
      </c>
      <c r="S186" s="615">
        <v>676</v>
      </c>
      <c r="T186" s="615">
        <v>415</v>
      </c>
      <c r="U186" s="615">
        <v>367</v>
      </c>
      <c r="V186" s="615">
        <v>348</v>
      </c>
      <c r="W186" s="615">
        <v>405</v>
      </c>
      <c r="X186" s="615">
        <v>598</v>
      </c>
      <c r="Y186" s="615">
        <v>407</v>
      </c>
      <c r="Z186" s="615">
        <v>2912</v>
      </c>
      <c r="AA186" s="615">
        <v>4553</v>
      </c>
      <c r="AB186" s="588">
        <v>137</v>
      </c>
      <c r="AC186" s="588">
        <v>6793</v>
      </c>
      <c r="AD186" s="588">
        <v>3087</v>
      </c>
    </row>
    <row r="187" spans="1:32" s="383" customFormat="1" ht="12.75">
      <c r="A187" s="586" t="s">
        <v>446</v>
      </c>
      <c r="B187" s="615">
        <v>21221</v>
      </c>
      <c r="C187" s="615">
        <v>321</v>
      </c>
      <c r="D187" s="615">
        <v>6222</v>
      </c>
      <c r="E187" s="615">
        <v>11305</v>
      </c>
      <c r="F187" s="615">
        <v>3373</v>
      </c>
      <c r="G187" s="616">
        <v>39668</v>
      </c>
      <c r="H187" s="615">
        <v>1740</v>
      </c>
      <c r="I187" s="615">
        <v>646</v>
      </c>
      <c r="J187" s="615">
        <v>2705</v>
      </c>
      <c r="K187" s="615">
        <v>1004</v>
      </c>
      <c r="L187" s="615">
        <v>1035</v>
      </c>
      <c r="M187" s="615">
        <v>2444</v>
      </c>
      <c r="N187" s="615">
        <v>1078</v>
      </c>
      <c r="O187" s="615">
        <v>3107</v>
      </c>
      <c r="P187" s="615">
        <v>273</v>
      </c>
      <c r="Q187" s="615">
        <v>1021</v>
      </c>
      <c r="R187" s="615">
        <v>3375</v>
      </c>
      <c r="S187" s="615">
        <v>625</v>
      </c>
      <c r="T187" s="615">
        <v>464</v>
      </c>
      <c r="U187" s="615">
        <v>408</v>
      </c>
      <c r="V187" s="615">
        <v>318</v>
      </c>
      <c r="W187" s="615">
        <v>374</v>
      </c>
      <c r="X187" s="615">
        <v>604</v>
      </c>
      <c r="Y187" s="615">
        <v>430</v>
      </c>
      <c r="Z187" s="615">
        <v>2682</v>
      </c>
      <c r="AA187" s="615">
        <v>4941</v>
      </c>
      <c r="AB187" s="588">
        <v>144</v>
      </c>
      <c r="AC187" s="588">
        <v>7057</v>
      </c>
      <c r="AD187" s="588">
        <v>3193</v>
      </c>
    </row>
    <row r="188" spans="1:32" s="383" customFormat="1" ht="12.75">
      <c r="A188" s="586" t="s">
        <v>820</v>
      </c>
      <c r="B188" s="615">
        <v>21458</v>
      </c>
      <c r="C188" s="615">
        <v>286</v>
      </c>
      <c r="D188" s="615">
        <v>6347</v>
      </c>
      <c r="E188" s="615">
        <v>11478</v>
      </c>
      <c r="F188" s="615">
        <v>3347</v>
      </c>
      <c r="G188" s="616">
        <v>40434</v>
      </c>
      <c r="H188" s="615">
        <v>1716</v>
      </c>
      <c r="I188" s="615">
        <v>692</v>
      </c>
      <c r="J188" s="615">
        <v>2820</v>
      </c>
      <c r="K188" s="615">
        <v>1012</v>
      </c>
      <c r="L188" s="615">
        <v>989</v>
      </c>
      <c r="M188" s="615">
        <v>2426</v>
      </c>
      <c r="N188" s="615">
        <v>1171</v>
      </c>
      <c r="O188" s="615">
        <v>3319</v>
      </c>
      <c r="P188" s="615">
        <v>235</v>
      </c>
      <c r="Q188" s="615">
        <v>978</v>
      </c>
      <c r="R188" s="615">
        <v>3177</v>
      </c>
      <c r="S188" s="615">
        <v>616</v>
      </c>
      <c r="T188" s="615">
        <v>494</v>
      </c>
      <c r="U188" s="615">
        <v>379</v>
      </c>
      <c r="V188" s="615">
        <v>283</v>
      </c>
      <c r="W188" s="615">
        <v>476</v>
      </c>
      <c r="X188" s="615">
        <v>675</v>
      </c>
      <c r="Y188" s="615">
        <v>451</v>
      </c>
      <c r="Z188" s="615">
        <v>3153</v>
      </c>
      <c r="AA188" s="615">
        <v>4829</v>
      </c>
      <c r="AB188" s="588">
        <v>191</v>
      </c>
      <c r="AC188" s="588">
        <v>7182</v>
      </c>
      <c r="AD188" s="588">
        <v>3170</v>
      </c>
    </row>
    <row r="189" spans="1:32" s="383" customFormat="1" ht="12.75">
      <c r="A189" s="586" t="s">
        <v>426</v>
      </c>
      <c r="B189" s="587" t="s">
        <v>1163</v>
      </c>
      <c r="C189" s="587" t="s">
        <v>707</v>
      </c>
      <c r="D189" s="587" t="s">
        <v>1164</v>
      </c>
      <c r="E189" s="587" t="s">
        <v>1165</v>
      </c>
      <c r="F189" s="587" t="s">
        <v>1166</v>
      </c>
      <c r="G189" s="587" t="s">
        <v>1167</v>
      </c>
      <c r="H189" s="587" t="s">
        <v>1168</v>
      </c>
      <c r="I189" s="587" t="s">
        <v>713</v>
      </c>
      <c r="J189" s="587" t="s">
        <v>1169</v>
      </c>
      <c r="K189" s="587" t="s">
        <v>1170</v>
      </c>
      <c r="L189" s="587" t="s">
        <v>716</v>
      </c>
      <c r="M189" s="587" t="s">
        <v>1171</v>
      </c>
      <c r="N189" s="587" t="s">
        <v>1172</v>
      </c>
      <c r="O189" s="587" t="s">
        <v>1173</v>
      </c>
      <c r="P189" s="587" t="s">
        <v>720</v>
      </c>
      <c r="Q189" s="587" t="s">
        <v>721</v>
      </c>
      <c r="R189" s="587" t="s">
        <v>1125</v>
      </c>
      <c r="S189" s="587" t="s">
        <v>723</v>
      </c>
      <c r="T189" s="587" t="s">
        <v>724</v>
      </c>
      <c r="U189" s="587" t="s">
        <v>725</v>
      </c>
      <c r="V189" s="587" t="s">
        <v>726</v>
      </c>
      <c r="W189" s="587" t="s">
        <v>727</v>
      </c>
      <c r="X189" s="587" t="s">
        <v>728</v>
      </c>
      <c r="Y189" s="587" t="s">
        <v>729</v>
      </c>
      <c r="Z189" s="587" t="s">
        <v>1158</v>
      </c>
      <c r="AA189" s="587" t="s">
        <v>1174</v>
      </c>
      <c r="AB189" s="587" t="s">
        <v>732</v>
      </c>
      <c r="AC189" s="587" t="s">
        <v>733</v>
      </c>
      <c r="AD189" s="587" t="s">
        <v>734</v>
      </c>
    </row>
    <row r="190" spans="1:32" s="383" customFormat="1" ht="13.5" thickBot="1">
      <c r="A190" s="591" t="s">
        <v>238</v>
      </c>
      <c r="B190" s="588" t="s">
        <v>363</v>
      </c>
      <c r="C190" s="588" t="s">
        <v>362</v>
      </c>
      <c r="D190" s="588" t="s">
        <v>362</v>
      </c>
      <c r="E190" s="588" t="s">
        <v>363</v>
      </c>
      <c r="F190" s="588" t="s">
        <v>362</v>
      </c>
      <c r="G190" s="588" t="s">
        <v>363</v>
      </c>
      <c r="H190" s="588" t="s">
        <v>362</v>
      </c>
      <c r="I190" s="588" t="s">
        <v>362</v>
      </c>
      <c r="J190" s="588" t="s">
        <v>363</v>
      </c>
      <c r="K190" s="588" t="s">
        <v>362</v>
      </c>
      <c r="L190" s="588" t="s">
        <v>362</v>
      </c>
      <c r="M190" s="588" t="s">
        <v>362</v>
      </c>
      <c r="N190" s="588" t="s">
        <v>363</v>
      </c>
      <c r="O190" s="588" t="s">
        <v>363</v>
      </c>
      <c r="P190" s="588" t="s">
        <v>363</v>
      </c>
      <c r="Q190" s="588" t="s">
        <v>362</v>
      </c>
      <c r="R190" s="588" t="s">
        <v>363</v>
      </c>
      <c r="S190" s="588" t="s">
        <v>362</v>
      </c>
      <c r="T190" s="588" t="s">
        <v>363</v>
      </c>
      <c r="U190" s="588" t="s">
        <v>362</v>
      </c>
      <c r="V190" s="588" t="s">
        <v>362</v>
      </c>
      <c r="W190" s="588" t="s">
        <v>363</v>
      </c>
      <c r="X190" s="588" t="s">
        <v>363</v>
      </c>
      <c r="Y190" s="588" t="s">
        <v>362</v>
      </c>
      <c r="Z190" s="588" t="s">
        <v>363</v>
      </c>
      <c r="AA190" s="588" t="s">
        <v>362</v>
      </c>
      <c r="AB190" s="588" t="s">
        <v>363</v>
      </c>
      <c r="AC190" s="588" t="s">
        <v>363</v>
      </c>
      <c r="AD190" s="588" t="s">
        <v>363</v>
      </c>
    </row>
    <row r="191" spans="1:32" s="381" customFormat="1" ht="15.75">
      <c r="A191" s="571" t="s">
        <v>248</v>
      </c>
      <c r="B191" s="617"/>
      <c r="C191" s="617"/>
      <c r="D191" s="617"/>
      <c r="E191" s="572"/>
      <c r="F191" s="572"/>
      <c r="G191" s="573"/>
      <c r="H191" s="617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</row>
    <row r="192" spans="1:32" s="383" customFormat="1" ht="12.75">
      <c r="A192" s="577" t="s">
        <v>466</v>
      </c>
      <c r="B192" s="592">
        <v>223</v>
      </c>
      <c r="C192" s="592">
        <v>2</v>
      </c>
      <c r="D192" s="592">
        <v>7</v>
      </c>
      <c r="E192" s="592">
        <v>79</v>
      </c>
      <c r="F192" s="592">
        <v>135</v>
      </c>
      <c r="G192" s="592">
        <v>225</v>
      </c>
      <c r="H192" s="592">
        <v>15</v>
      </c>
      <c r="I192" s="592">
        <v>2</v>
      </c>
      <c r="J192" s="592">
        <v>30</v>
      </c>
      <c r="K192" s="592">
        <v>19</v>
      </c>
      <c r="L192" s="592">
        <v>25</v>
      </c>
      <c r="M192" s="592">
        <v>37</v>
      </c>
      <c r="N192" s="592">
        <v>0</v>
      </c>
      <c r="O192" s="592">
        <v>4</v>
      </c>
      <c r="P192" s="592">
        <v>0</v>
      </c>
      <c r="Q192" s="592">
        <v>11</v>
      </c>
      <c r="R192" s="592">
        <v>12</v>
      </c>
      <c r="S192" s="592">
        <v>11</v>
      </c>
      <c r="T192" s="592">
        <v>5</v>
      </c>
      <c r="U192" s="592">
        <v>8</v>
      </c>
      <c r="V192" s="592">
        <v>1</v>
      </c>
      <c r="W192" s="592">
        <v>28</v>
      </c>
      <c r="X192" s="592">
        <v>15</v>
      </c>
      <c r="Y192" s="592">
        <v>0</v>
      </c>
      <c r="Z192" s="592">
        <v>0</v>
      </c>
      <c r="AA192" s="592">
        <v>0</v>
      </c>
      <c r="AB192" s="598"/>
      <c r="AC192" s="598"/>
      <c r="AD192" s="594"/>
    </row>
    <row r="193" spans="1:30" s="384" customFormat="1" ht="12.75">
      <c r="A193" s="589" t="s">
        <v>249</v>
      </c>
      <c r="B193" s="593">
        <v>1.0392394444962252E-2</v>
      </c>
      <c r="C193" s="593">
        <v>6.993006993006993E-3</v>
      </c>
      <c r="D193" s="593">
        <v>1.1028832519300457E-3</v>
      </c>
      <c r="E193" s="593">
        <v>6.8827321833071966E-3</v>
      </c>
      <c r="F193" s="593">
        <v>4.0334628025097102E-2</v>
      </c>
      <c r="G193" s="593">
        <v>5.5646238314289954E-3</v>
      </c>
      <c r="H193" s="593">
        <v>8.7412587412587419E-3</v>
      </c>
      <c r="I193" s="593">
        <v>2.8901734104046241E-3</v>
      </c>
      <c r="J193" s="593">
        <v>1.0638297872340425E-2</v>
      </c>
      <c r="K193" s="593">
        <v>1.8774703557312252E-2</v>
      </c>
      <c r="L193" s="593">
        <v>2.5278058645096056E-2</v>
      </c>
      <c r="M193" s="593">
        <v>1.5251442704039572E-2</v>
      </c>
      <c r="N193" s="593">
        <v>0</v>
      </c>
      <c r="O193" s="593">
        <v>1.2051822838204278E-3</v>
      </c>
      <c r="P193" s="593">
        <v>0</v>
      </c>
      <c r="Q193" s="593">
        <v>1.1247443762781187E-2</v>
      </c>
      <c r="R193" s="593">
        <v>3.7771482530689331E-3</v>
      </c>
      <c r="S193" s="593">
        <v>1.7857142857142856E-2</v>
      </c>
      <c r="T193" s="593">
        <v>1.0121457489878543E-2</v>
      </c>
      <c r="U193" s="593">
        <v>2.1108179419525065E-2</v>
      </c>
      <c r="V193" s="593">
        <v>3.5335689045936395E-3</v>
      </c>
      <c r="W193" s="593">
        <v>5.8823529411764705E-2</v>
      </c>
      <c r="X193" s="593">
        <v>2.2222222222222223E-2</v>
      </c>
      <c r="Y193" s="593">
        <v>0</v>
      </c>
      <c r="Z193" s="593">
        <v>0</v>
      </c>
      <c r="AA193" s="593">
        <v>0</v>
      </c>
      <c r="AB193" s="593"/>
      <c r="AC193" s="593"/>
      <c r="AD193" s="595"/>
    </row>
    <row r="194" spans="1:30" s="383" customFormat="1" ht="12.75">
      <c r="A194" s="577" t="s">
        <v>465</v>
      </c>
      <c r="B194" s="592">
        <v>350</v>
      </c>
      <c r="C194" s="592">
        <v>3</v>
      </c>
      <c r="D194" s="592">
        <v>16</v>
      </c>
      <c r="E194" s="592">
        <v>131</v>
      </c>
      <c r="F194" s="592">
        <v>200</v>
      </c>
      <c r="G194" s="592">
        <v>354</v>
      </c>
      <c r="H194" s="592">
        <v>29</v>
      </c>
      <c r="I194" s="592">
        <v>5</v>
      </c>
      <c r="J194" s="592">
        <v>51</v>
      </c>
      <c r="K194" s="592">
        <v>21</v>
      </c>
      <c r="L194" s="592">
        <v>40</v>
      </c>
      <c r="M194" s="592">
        <v>57</v>
      </c>
      <c r="N194" s="592">
        <v>0</v>
      </c>
      <c r="O194" s="592">
        <v>5</v>
      </c>
      <c r="P194" s="592">
        <v>0</v>
      </c>
      <c r="Q194" s="592">
        <v>16</v>
      </c>
      <c r="R194" s="592">
        <v>30</v>
      </c>
      <c r="S194" s="592">
        <v>13</v>
      </c>
      <c r="T194" s="592">
        <v>8</v>
      </c>
      <c r="U194" s="592">
        <v>12</v>
      </c>
      <c r="V194" s="592">
        <v>4</v>
      </c>
      <c r="W194" s="592">
        <v>40</v>
      </c>
      <c r="X194" s="592">
        <v>19</v>
      </c>
      <c r="Y194" s="592">
        <v>0</v>
      </c>
      <c r="Z194" s="592">
        <v>0</v>
      </c>
      <c r="AA194" s="592">
        <v>2</v>
      </c>
      <c r="AB194" s="598"/>
      <c r="AC194" s="598"/>
      <c r="AD194" s="594"/>
    </row>
    <row r="195" spans="1:30" s="385" customFormat="1" ht="13.5" thickBot="1">
      <c r="A195" s="589" t="s">
        <v>251</v>
      </c>
      <c r="B195" s="593">
        <v>1.6310932985366764E-2</v>
      </c>
      <c r="C195" s="593">
        <v>1.048951048951049E-2</v>
      </c>
      <c r="D195" s="593">
        <v>2.5208760044115332E-3</v>
      </c>
      <c r="E195" s="593">
        <v>1.141313817738282E-2</v>
      </c>
      <c r="F195" s="593">
        <v>5.9755004481625337E-2</v>
      </c>
      <c r="G195" s="593">
        <v>8.7550081614482869E-3</v>
      </c>
      <c r="H195" s="593">
        <v>1.68997668997669E-2</v>
      </c>
      <c r="I195" s="593">
        <v>7.2254335260115606E-3</v>
      </c>
      <c r="J195" s="593">
        <v>1.8085106382978722E-2</v>
      </c>
      <c r="K195" s="593">
        <v>2.0750988142292492E-2</v>
      </c>
      <c r="L195" s="593">
        <v>4.0444893832153689E-2</v>
      </c>
      <c r="M195" s="593">
        <v>2.3495465787304205E-2</v>
      </c>
      <c r="N195" s="593">
        <v>0</v>
      </c>
      <c r="O195" s="593">
        <v>1.5064778547755348E-3</v>
      </c>
      <c r="P195" s="593">
        <v>0</v>
      </c>
      <c r="Q195" s="593">
        <v>1.6359918200408999E-2</v>
      </c>
      <c r="R195" s="593">
        <v>9.442870632672332E-3</v>
      </c>
      <c r="S195" s="593">
        <v>2.1103896103896104E-2</v>
      </c>
      <c r="T195" s="593">
        <v>1.6194331983805668E-2</v>
      </c>
      <c r="U195" s="593">
        <v>3.1662269129287601E-2</v>
      </c>
      <c r="V195" s="593">
        <v>1.4134275618374558E-2</v>
      </c>
      <c r="W195" s="593">
        <v>8.4033613445378158E-2</v>
      </c>
      <c r="X195" s="593">
        <v>2.8148148148148148E-2</v>
      </c>
      <c r="Y195" s="593">
        <v>0</v>
      </c>
      <c r="Z195" s="593">
        <v>0</v>
      </c>
      <c r="AA195" s="593">
        <v>4.1416442327604059E-4</v>
      </c>
      <c r="AB195" s="593"/>
      <c r="AC195" s="593"/>
      <c r="AD195" s="595"/>
    </row>
    <row r="196" spans="1:30" s="381" customFormat="1" ht="15.75">
      <c r="A196" s="571" t="s">
        <v>252</v>
      </c>
      <c r="B196" s="617"/>
      <c r="C196" s="617"/>
      <c r="D196" s="617"/>
      <c r="E196" s="572"/>
      <c r="F196" s="572"/>
      <c r="G196" s="573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96"/>
    </row>
    <row r="197" spans="1:30" s="383" customFormat="1" ht="12.75">
      <c r="A197" s="597" t="s">
        <v>467</v>
      </c>
      <c r="B197" s="592">
        <v>19772</v>
      </c>
      <c r="C197" s="592">
        <v>208</v>
      </c>
      <c r="D197" s="592">
        <v>6228</v>
      </c>
      <c r="E197" s="592">
        <v>10868</v>
      </c>
      <c r="F197" s="592">
        <v>2468</v>
      </c>
      <c r="G197" s="592">
        <v>38538</v>
      </c>
      <c r="H197" s="592">
        <v>1586</v>
      </c>
      <c r="I197" s="592">
        <v>665</v>
      </c>
      <c r="J197" s="592">
        <v>2677</v>
      </c>
      <c r="K197" s="592">
        <v>955</v>
      </c>
      <c r="L197" s="592">
        <v>669</v>
      </c>
      <c r="M197" s="592">
        <v>2074</v>
      </c>
      <c r="N197" s="592">
        <v>1169</v>
      </c>
      <c r="O197" s="592">
        <v>3293</v>
      </c>
      <c r="P197" s="592">
        <v>228</v>
      </c>
      <c r="Q197" s="592">
        <v>908</v>
      </c>
      <c r="R197" s="592">
        <v>3069</v>
      </c>
      <c r="S197" s="592">
        <v>523</v>
      </c>
      <c r="T197" s="592">
        <v>463</v>
      </c>
      <c r="U197" s="592">
        <v>297</v>
      </c>
      <c r="V197" s="592">
        <v>261</v>
      </c>
      <c r="W197" s="592">
        <v>314</v>
      </c>
      <c r="X197" s="592">
        <v>621</v>
      </c>
      <c r="Y197" s="592">
        <v>450</v>
      </c>
      <c r="Z197" s="592">
        <v>3152</v>
      </c>
      <c r="AA197" s="592">
        <v>4660</v>
      </c>
      <c r="AB197" s="598"/>
      <c r="AC197" s="598"/>
      <c r="AD197" s="594"/>
    </row>
    <row r="198" spans="1:30" s="384" customFormat="1" ht="13.5" thickBot="1">
      <c r="A198" s="599" t="s">
        <v>253</v>
      </c>
      <c r="B198" s="593">
        <v>0.92142790567620469</v>
      </c>
      <c r="C198" s="593">
        <v>0.72727272727272729</v>
      </c>
      <c r="D198" s="593">
        <v>0.98125098471718919</v>
      </c>
      <c r="E198" s="593">
        <v>0.94685485276180514</v>
      </c>
      <c r="F198" s="593">
        <v>0.73737675530325664</v>
      </c>
      <c r="G198" s="593">
        <v>0.95310876984715831</v>
      </c>
      <c r="H198" s="593">
        <v>0.9242424242424242</v>
      </c>
      <c r="I198" s="593">
        <v>0.96098265895953761</v>
      </c>
      <c r="J198" s="593">
        <v>0.94929078014184398</v>
      </c>
      <c r="K198" s="593">
        <v>0.94367588932806323</v>
      </c>
      <c r="L198" s="593">
        <v>0.67644084934277049</v>
      </c>
      <c r="M198" s="593">
        <v>0.85490519373454243</v>
      </c>
      <c r="N198" s="593">
        <v>0.99829205807002563</v>
      </c>
      <c r="O198" s="593">
        <v>0.99216631515516718</v>
      </c>
      <c r="P198" s="593">
        <v>0.97021276595744677</v>
      </c>
      <c r="Q198" s="593">
        <v>0.92842535787321068</v>
      </c>
      <c r="R198" s="593">
        <v>0.96600566572237956</v>
      </c>
      <c r="S198" s="593">
        <v>0.84902597402597402</v>
      </c>
      <c r="T198" s="593">
        <v>0.93724696356275305</v>
      </c>
      <c r="U198" s="593">
        <v>0.78364116094986802</v>
      </c>
      <c r="V198" s="593">
        <v>0.92226148409893993</v>
      </c>
      <c r="W198" s="593">
        <v>0.65966386554621848</v>
      </c>
      <c r="X198" s="593">
        <v>0.92</v>
      </c>
      <c r="Y198" s="593">
        <v>0.99778270509977829</v>
      </c>
      <c r="Z198" s="593">
        <v>0.99968284173802724</v>
      </c>
      <c r="AA198" s="593">
        <v>0.96500310623317453</v>
      </c>
      <c r="AB198" s="593"/>
      <c r="AC198" s="593"/>
      <c r="AD198" s="595"/>
    </row>
    <row r="199" spans="1:30" s="381" customFormat="1" ht="15.75">
      <c r="A199" s="571" t="s">
        <v>254</v>
      </c>
      <c r="B199" s="617"/>
      <c r="C199" s="617"/>
      <c r="D199" s="617"/>
      <c r="E199" s="572"/>
      <c r="F199" s="572"/>
      <c r="G199" s="573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96"/>
    </row>
    <row r="200" spans="1:30" s="383" customFormat="1" ht="12.75">
      <c r="A200" s="600" t="s">
        <v>471</v>
      </c>
      <c r="B200" s="592">
        <v>556</v>
      </c>
      <c r="C200" s="592">
        <v>4</v>
      </c>
      <c r="D200" s="592">
        <v>152</v>
      </c>
      <c r="E200" s="592">
        <v>300</v>
      </c>
      <c r="F200" s="592">
        <v>100</v>
      </c>
      <c r="G200" s="592">
        <v>646</v>
      </c>
      <c r="H200" s="592">
        <v>102</v>
      </c>
      <c r="I200" s="592">
        <v>20</v>
      </c>
      <c r="J200" s="592">
        <v>32</v>
      </c>
      <c r="K200" s="592">
        <v>23</v>
      </c>
      <c r="L200" s="592">
        <v>42</v>
      </c>
      <c r="M200" s="592">
        <v>121</v>
      </c>
      <c r="N200" s="592">
        <v>0</v>
      </c>
      <c r="O200" s="592">
        <v>39</v>
      </c>
      <c r="P200" s="592">
        <v>5</v>
      </c>
      <c r="Q200" s="592">
        <v>26</v>
      </c>
      <c r="R200" s="592">
        <v>15</v>
      </c>
      <c r="S200" s="592">
        <v>14</v>
      </c>
      <c r="T200" s="592">
        <v>12</v>
      </c>
      <c r="U200" s="592">
        <v>2</v>
      </c>
      <c r="V200" s="592">
        <v>12</v>
      </c>
      <c r="W200" s="592">
        <v>60</v>
      </c>
      <c r="X200" s="592">
        <v>31</v>
      </c>
      <c r="Y200" s="592">
        <v>1</v>
      </c>
      <c r="Z200" s="592">
        <v>6</v>
      </c>
      <c r="AA200" s="592">
        <v>0</v>
      </c>
      <c r="AB200" s="598"/>
      <c r="AC200" s="598"/>
      <c r="AD200" s="594"/>
    </row>
    <row r="201" spans="1:30" s="384" customFormat="1" ht="12.75">
      <c r="A201" s="601" t="s">
        <v>256</v>
      </c>
      <c r="B201" s="593">
        <v>2.81205745498685E-2</v>
      </c>
      <c r="C201" s="593">
        <v>1.9230769230769232E-2</v>
      </c>
      <c r="D201" s="593">
        <v>2.4405908798972382E-2</v>
      </c>
      <c r="E201" s="593">
        <v>2.7603974972396025E-2</v>
      </c>
      <c r="F201" s="593">
        <v>4.0518638573743923E-2</v>
      </c>
      <c r="G201" s="593">
        <v>1.6762675800508588E-2</v>
      </c>
      <c r="H201" s="593">
        <v>6.431273644388398E-2</v>
      </c>
      <c r="I201" s="593">
        <v>3.007518796992481E-2</v>
      </c>
      <c r="J201" s="593">
        <v>1.1953679491968622E-2</v>
      </c>
      <c r="K201" s="593">
        <v>2.4083769633507852E-2</v>
      </c>
      <c r="L201" s="593">
        <v>6.2780269058295965E-2</v>
      </c>
      <c r="M201" s="593">
        <v>5.8341369334619093E-2</v>
      </c>
      <c r="N201" s="593">
        <v>0</v>
      </c>
      <c r="O201" s="593">
        <v>1.1843303978135438E-2</v>
      </c>
      <c r="P201" s="593">
        <v>2.1929824561403508E-2</v>
      </c>
      <c r="Q201" s="593">
        <v>2.8634361233480177E-2</v>
      </c>
      <c r="R201" s="593">
        <v>4.8875855327468231E-3</v>
      </c>
      <c r="S201" s="593">
        <v>2.676864244741874E-2</v>
      </c>
      <c r="T201" s="593">
        <v>2.591792656587473E-2</v>
      </c>
      <c r="U201" s="593">
        <v>6.7340067340067337E-3</v>
      </c>
      <c r="V201" s="593">
        <v>4.5977011494252873E-2</v>
      </c>
      <c r="W201" s="593">
        <v>0.19108280254777071</v>
      </c>
      <c r="X201" s="593">
        <v>4.9919484702093397E-2</v>
      </c>
      <c r="Y201" s="593">
        <v>2.2222222222222222E-3</v>
      </c>
      <c r="Z201" s="593">
        <v>1.9035532994923859E-3</v>
      </c>
      <c r="AA201" s="593">
        <v>0</v>
      </c>
      <c r="AB201" s="593"/>
      <c r="AC201" s="593"/>
      <c r="AD201" s="595"/>
    </row>
    <row r="202" spans="1:30" s="383" customFormat="1" ht="12.75">
      <c r="A202" s="577" t="s">
        <v>469</v>
      </c>
      <c r="B202" s="592">
        <v>76</v>
      </c>
      <c r="C202" s="592">
        <v>4</v>
      </c>
      <c r="D202" s="592">
        <v>12</v>
      </c>
      <c r="E202" s="592">
        <v>37</v>
      </c>
      <c r="F202" s="592">
        <v>23</v>
      </c>
      <c r="G202" s="592">
        <v>97</v>
      </c>
      <c r="H202" s="592">
        <v>7</v>
      </c>
      <c r="I202" s="592">
        <v>1</v>
      </c>
      <c r="J202" s="592">
        <v>1</v>
      </c>
      <c r="K202" s="592">
        <v>0</v>
      </c>
      <c r="L202" s="592">
        <v>16</v>
      </c>
      <c r="M202" s="592">
        <v>9</v>
      </c>
      <c r="N202" s="592">
        <v>0</v>
      </c>
      <c r="O202" s="592">
        <v>1</v>
      </c>
      <c r="P202" s="592">
        <v>1</v>
      </c>
      <c r="Q202" s="592">
        <v>1</v>
      </c>
      <c r="R202" s="592">
        <v>3</v>
      </c>
      <c r="S202" s="592">
        <v>5</v>
      </c>
      <c r="T202" s="592">
        <v>0</v>
      </c>
      <c r="U202" s="592">
        <v>22</v>
      </c>
      <c r="V202" s="592">
        <v>0</v>
      </c>
      <c r="W202" s="592">
        <v>0</v>
      </c>
      <c r="X202" s="592">
        <v>9</v>
      </c>
      <c r="Y202" s="592">
        <v>0</v>
      </c>
      <c r="Z202" s="592">
        <v>1</v>
      </c>
      <c r="AA202" s="592">
        <v>0</v>
      </c>
      <c r="AB202" s="598"/>
      <c r="AC202" s="598"/>
      <c r="AD202" s="594"/>
    </row>
    <row r="203" spans="1:30" s="385" customFormat="1" ht="13.5" thickBot="1">
      <c r="A203" s="602" t="s">
        <v>470</v>
      </c>
      <c r="B203" s="603">
        <v>4.5077105575326216E-2</v>
      </c>
      <c r="C203" s="603">
        <v>5.128205128205128E-2</v>
      </c>
      <c r="D203" s="603">
        <v>0.10084033613445378</v>
      </c>
      <c r="E203" s="603">
        <v>6.0655737704918035E-2</v>
      </c>
      <c r="F203" s="603">
        <v>2.6166097838452786E-2</v>
      </c>
      <c r="G203" s="603">
        <v>5.1160337552742616E-2</v>
      </c>
      <c r="H203" s="603">
        <v>5.3846153846153849E-2</v>
      </c>
      <c r="I203" s="603">
        <v>3.7037037037037035E-2</v>
      </c>
      <c r="J203" s="603">
        <v>6.993006993006993E-3</v>
      </c>
      <c r="K203" s="603">
        <v>0</v>
      </c>
      <c r="L203" s="603">
        <v>0.05</v>
      </c>
      <c r="M203" s="603">
        <v>2.556818181818182E-2</v>
      </c>
      <c r="N203" s="603">
        <v>0</v>
      </c>
      <c r="O203" s="603">
        <v>3.8461538461538464E-2</v>
      </c>
      <c r="P203" s="603">
        <v>0.14285714285714285</v>
      </c>
      <c r="Q203" s="603">
        <v>1.4285714285714285E-2</v>
      </c>
      <c r="R203" s="603">
        <v>2.7777777777777776E-2</v>
      </c>
      <c r="S203" s="603">
        <v>5.3763440860215055E-2</v>
      </c>
      <c r="T203" s="603">
        <v>0</v>
      </c>
      <c r="U203" s="603">
        <v>0.26829268292682928</v>
      </c>
      <c r="V203" s="603">
        <v>0</v>
      </c>
      <c r="W203" s="603">
        <v>0</v>
      </c>
      <c r="X203" s="603">
        <v>0.16666666666666666</v>
      </c>
      <c r="Y203" s="603">
        <v>0</v>
      </c>
      <c r="Z203" s="603">
        <v>1</v>
      </c>
      <c r="AA203" s="603">
        <v>0</v>
      </c>
      <c r="AB203" s="603"/>
      <c r="AC203" s="603"/>
      <c r="AD203" s="609"/>
    </row>
    <row r="204" spans="1:30" s="381" customFormat="1" ht="15.75">
      <c r="A204" s="571" t="s">
        <v>258</v>
      </c>
      <c r="B204" s="572"/>
      <c r="C204" s="572"/>
      <c r="D204" s="572"/>
      <c r="E204" s="572"/>
      <c r="F204" s="572"/>
      <c r="G204" s="573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96"/>
    </row>
    <row r="205" spans="1:30" s="383" customFormat="1" ht="25.5">
      <c r="A205" s="600" t="s">
        <v>1177</v>
      </c>
      <c r="B205" s="592">
        <v>8940</v>
      </c>
      <c r="C205" s="592">
        <v>36</v>
      </c>
      <c r="D205" s="592">
        <v>1436</v>
      </c>
      <c r="E205" s="592">
        <v>4634</v>
      </c>
      <c r="F205" s="592">
        <v>2834</v>
      </c>
      <c r="G205" s="592">
        <v>9022</v>
      </c>
      <c r="H205" s="592">
        <v>725</v>
      </c>
      <c r="I205" s="592">
        <v>246</v>
      </c>
      <c r="J205" s="592">
        <v>1019</v>
      </c>
      <c r="K205" s="592">
        <v>753</v>
      </c>
      <c r="L205" s="592">
        <v>893</v>
      </c>
      <c r="M205" s="592">
        <v>1934</v>
      </c>
      <c r="N205" s="592">
        <v>156</v>
      </c>
      <c r="O205" s="592">
        <v>740</v>
      </c>
      <c r="P205" s="592">
        <v>96</v>
      </c>
      <c r="Q205" s="592">
        <v>436</v>
      </c>
      <c r="R205" s="592">
        <v>540</v>
      </c>
      <c r="S205" s="592">
        <v>236</v>
      </c>
      <c r="T205" s="592">
        <v>249</v>
      </c>
      <c r="U205" s="592">
        <v>297</v>
      </c>
      <c r="V205" s="592">
        <v>43</v>
      </c>
      <c r="W205" s="592">
        <v>249</v>
      </c>
      <c r="X205" s="592">
        <v>328</v>
      </c>
      <c r="Y205" s="592">
        <v>0</v>
      </c>
      <c r="Z205" s="592">
        <v>0</v>
      </c>
      <c r="AA205" s="592">
        <v>0</v>
      </c>
      <c r="AB205" s="598"/>
      <c r="AC205" s="598"/>
      <c r="AD205" s="594"/>
    </row>
    <row r="206" spans="1:30" s="383" customFormat="1" ht="12.75">
      <c r="A206" s="601" t="s">
        <v>259</v>
      </c>
      <c r="B206" s="606">
        <v>0.42128080674803259</v>
      </c>
      <c r="C206" s="606">
        <v>0.11214953271028037</v>
      </c>
      <c r="D206" s="606">
        <v>0.23079395692703311</v>
      </c>
      <c r="E206" s="606">
        <v>0.40990712074303404</v>
      </c>
      <c r="F206" s="606">
        <v>0.84020160094871033</v>
      </c>
      <c r="G206" s="606">
        <v>0.22743773318543914</v>
      </c>
      <c r="H206" s="606">
        <v>0.41666666666666669</v>
      </c>
      <c r="I206" s="606">
        <v>0.38080495356037153</v>
      </c>
      <c r="J206" s="606">
        <v>0.37670979667282811</v>
      </c>
      <c r="K206" s="606">
        <v>0.75</v>
      </c>
      <c r="L206" s="606">
        <v>0.86280193236714975</v>
      </c>
      <c r="M206" s="606">
        <v>0.79132569558101473</v>
      </c>
      <c r="N206" s="606">
        <v>0.14471243042671614</v>
      </c>
      <c r="O206" s="606">
        <v>0.23817186997103315</v>
      </c>
      <c r="P206" s="606">
        <v>0.35164835164835168</v>
      </c>
      <c r="Q206" s="606">
        <v>0.42703232125367285</v>
      </c>
      <c r="R206" s="606">
        <v>0.16</v>
      </c>
      <c r="S206" s="606">
        <v>0.37759999999999999</v>
      </c>
      <c r="T206" s="606">
        <v>0.53663793103448276</v>
      </c>
      <c r="U206" s="606">
        <v>0.7279411764705882</v>
      </c>
      <c r="V206" s="606">
        <v>0.13522012578616352</v>
      </c>
      <c r="W206" s="606">
        <v>0.66577540106951871</v>
      </c>
      <c r="X206" s="606">
        <v>0.54304635761589404</v>
      </c>
      <c r="Y206" s="606">
        <v>0</v>
      </c>
      <c r="Z206" s="606">
        <v>0</v>
      </c>
      <c r="AA206" s="606">
        <v>0</v>
      </c>
      <c r="AB206" s="610"/>
      <c r="AC206" s="618"/>
      <c r="AD206" s="619"/>
    </row>
    <row r="207" spans="1:30" ht="11.25" customHeight="1" thickBot="1">
      <c r="A207" s="607"/>
      <c r="B207" s="608"/>
      <c r="C207" s="608"/>
      <c r="D207" s="608"/>
      <c r="E207" s="608"/>
      <c r="F207" s="608"/>
      <c r="G207" s="608"/>
      <c r="H207" s="608"/>
      <c r="I207" s="608"/>
      <c r="J207" s="608"/>
      <c r="K207" s="608"/>
      <c r="L207" s="608"/>
      <c r="M207" s="608"/>
      <c r="N207" s="608"/>
      <c r="O207" s="608"/>
      <c r="P207" s="608"/>
      <c r="Q207" s="608"/>
      <c r="R207" s="608"/>
      <c r="S207" s="608"/>
      <c r="T207" s="608"/>
      <c r="U207" s="608"/>
      <c r="V207" s="608"/>
      <c r="W207" s="608"/>
      <c r="X207" s="608"/>
      <c r="Y207" s="608"/>
      <c r="Z207" s="608"/>
      <c r="AA207" s="608"/>
      <c r="AB207" s="608"/>
      <c r="AC207" s="608"/>
      <c r="AD207" s="608"/>
    </row>
    <row r="208" spans="1:30" ht="27" thickBot="1">
      <c r="A208" s="484" t="s">
        <v>845</v>
      </c>
      <c r="B208" s="569"/>
      <c r="C208" s="569"/>
      <c r="D208" s="569"/>
      <c r="E208" s="569"/>
      <c r="F208" s="569"/>
      <c r="G208" s="569"/>
      <c r="H208" s="570"/>
      <c r="I208" s="570"/>
      <c r="J208" s="569"/>
      <c r="K208" s="569"/>
      <c r="L208" s="569"/>
      <c r="M208" s="569"/>
      <c r="N208" s="569"/>
      <c r="O208" s="569"/>
      <c r="P208" s="569"/>
      <c r="Q208" s="569"/>
      <c r="R208" s="569"/>
      <c r="S208" s="569"/>
      <c r="T208" s="569"/>
      <c r="U208" s="569"/>
      <c r="V208" s="569"/>
      <c r="W208" s="569"/>
      <c r="X208" s="569"/>
      <c r="Y208" s="569"/>
      <c r="Z208" s="569"/>
      <c r="AA208" s="569"/>
      <c r="AB208" s="569"/>
      <c r="AC208" s="569"/>
      <c r="AD208" s="569"/>
    </row>
    <row r="209" spans="1:30" ht="15" customHeight="1">
      <c r="A209" s="571" t="s">
        <v>236</v>
      </c>
      <c r="B209" s="612"/>
      <c r="C209" s="612"/>
      <c r="D209" s="612"/>
      <c r="E209" s="572"/>
      <c r="F209" s="572"/>
      <c r="G209" s="573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</row>
    <row r="210" spans="1:30" ht="15" customHeight="1">
      <c r="A210" s="574" t="s">
        <v>237</v>
      </c>
      <c r="B210" s="575">
        <f t="shared" ref="B210:R210" si="0">IFERROR((B214-AVERAGE(B211:B213))/AVERAGE(B211:B213),"-")</f>
        <v>6.6335049153751317E-3</v>
      </c>
      <c r="C210" s="575">
        <f t="shared" si="0"/>
        <v>3.7308773025288719E-2</v>
      </c>
      <c r="D210" s="575">
        <f t="shared" si="0"/>
        <v>1.3786108711167944E-2</v>
      </c>
      <c r="E210" s="575">
        <f t="shared" si="0"/>
        <v>1.3949594642227706E-2</v>
      </c>
      <c r="F210" s="575">
        <f t="shared" si="0"/>
        <v>-2.1170248786701335E-2</v>
      </c>
      <c r="G210" s="576">
        <f t="shared" si="0"/>
        <v>3.2051536305463008E-2</v>
      </c>
      <c r="H210" s="575">
        <f t="shared" si="0"/>
        <v>1.4956466000747824E-2</v>
      </c>
      <c r="I210" s="575">
        <f t="shared" si="0"/>
        <v>5.9005472281703546E-2</v>
      </c>
      <c r="J210" s="575">
        <f t="shared" si="0"/>
        <v>-7.40665584415589E-3</v>
      </c>
      <c r="K210" s="575">
        <f t="shared" si="0"/>
        <v>9.0664272890484746E-3</v>
      </c>
      <c r="L210" s="575">
        <f t="shared" si="0"/>
        <v>2.5616762419736334E-2</v>
      </c>
      <c r="M210" s="575">
        <f t="shared" si="0"/>
        <v>-1.827861579414379E-2</v>
      </c>
      <c r="N210" s="575">
        <f t="shared" si="0"/>
        <v>0.11921983983466805</v>
      </c>
      <c r="O210" s="575">
        <f t="shared" si="0"/>
        <v>8.5763293310462622E-3</v>
      </c>
      <c r="P210" s="575" t="str">
        <f t="shared" si="0"/>
        <v>-</v>
      </c>
      <c r="Q210" s="575" t="str">
        <f t="shared" si="0"/>
        <v>-</v>
      </c>
      <c r="R210" s="575">
        <f t="shared" si="0"/>
        <v>9.2310961760687003E-4</v>
      </c>
      <c r="S210" s="575">
        <f>IFERROR((S214-AVERAGE(S211:S213))/AVERAGE(S211:S213),"-")</f>
        <v>3.9063510541973871E-2</v>
      </c>
      <c r="T210" s="575">
        <f>IFERROR((T214-AVERAGE(T211:T213))/AVERAGE(T211:T213),"-")</f>
        <v>-3.3331921561983786E-2</v>
      </c>
      <c r="U210" s="575">
        <f t="shared" ref="U210:AD210" si="1">IFERROR((U214-AVERAGE(U211:U213))/AVERAGE(U211:U213),"-")</f>
        <v>1.4657162935448201E-2</v>
      </c>
      <c r="V210" s="575">
        <f t="shared" si="1"/>
        <v>3.7800687285223365E-2</v>
      </c>
      <c r="W210" s="575">
        <f t="shared" si="1"/>
        <v>-3.1862028646594501E-2</v>
      </c>
      <c r="X210" s="575">
        <f t="shared" si="1"/>
        <v>-1.5646361841105946E-2</v>
      </c>
      <c r="Y210" s="575">
        <f t="shared" si="1"/>
        <v>0.16</v>
      </c>
      <c r="Z210" s="575" t="str">
        <f t="shared" si="1"/>
        <v>-</v>
      </c>
      <c r="AA210" s="575">
        <f t="shared" si="1"/>
        <v>1.3660868115378243E-2</v>
      </c>
      <c r="AB210" s="575">
        <f t="shared" si="1"/>
        <v>0.1007081038552321</v>
      </c>
      <c r="AC210" s="575">
        <f t="shared" si="1"/>
        <v>9.2306623356320242E-2</v>
      </c>
      <c r="AD210" s="575">
        <f t="shared" si="1"/>
        <v>0.12312788470595616</v>
      </c>
    </row>
    <row r="211" spans="1:30" ht="15" customHeight="1">
      <c r="A211" s="577" t="s">
        <v>346</v>
      </c>
      <c r="B211" s="578">
        <f>B11+B51+B91+B131+B171</f>
        <v>188190</v>
      </c>
      <c r="C211" s="578">
        <f t="shared" ref="C211:AD211" si="2">C11+C51+C91+C131+C171</f>
        <v>2101</v>
      </c>
      <c r="D211" s="578">
        <f t="shared" si="2"/>
        <v>34632</v>
      </c>
      <c r="E211" s="578">
        <f t="shared" si="2"/>
        <v>111124</v>
      </c>
      <c r="F211" s="578">
        <f t="shared" si="2"/>
        <v>40333</v>
      </c>
      <c r="G211" s="578">
        <f t="shared" si="2"/>
        <v>294090</v>
      </c>
      <c r="H211" s="578">
        <f t="shared" si="2"/>
        <v>17928</v>
      </c>
      <c r="I211" s="578">
        <f t="shared" si="2"/>
        <v>8267</v>
      </c>
      <c r="J211" s="578">
        <f t="shared" si="2"/>
        <v>26843</v>
      </c>
      <c r="K211" s="578">
        <f t="shared" si="2"/>
        <v>11237</v>
      </c>
      <c r="L211" s="578">
        <f t="shared" si="2"/>
        <v>9297</v>
      </c>
      <c r="M211" s="578">
        <f t="shared" si="2"/>
        <v>26176</v>
      </c>
      <c r="N211" s="578">
        <f t="shared" si="2"/>
        <v>7163</v>
      </c>
      <c r="O211" s="578">
        <f t="shared" si="2"/>
        <v>384</v>
      </c>
      <c r="P211" s="578" t="s">
        <v>320</v>
      </c>
      <c r="Q211" s="578" t="s">
        <v>320</v>
      </c>
      <c r="R211" s="578">
        <f t="shared" si="2"/>
        <v>48164</v>
      </c>
      <c r="S211" s="578">
        <f t="shared" si="2"/>
        <v>7026</v>
      </c>
      <c r="T211" s="578">
        <f t="shared" si="2"/>
        <v>7949</v>
      </c>
      <c r="U211" s="578">
        <f t="shared" si="2"/>
        <v>3307</v>
      </c>
      <c r="V211" s="578">
        <f t="shared" si="2"/>
        <v>1087</v>
      </c>
      <c r="W211" s="578">
        <f t="shared" si="2"/>
        <v>4570</v>
      </c>
      <c r="X211" s="578">
        <f t="shared" si="2"/>
        <v>8792</v>
      </c>
      <c r="Y211" s="578">
        <f t="shared" si="2"/>
        <v>21</v>
      </c>
      <c r="Z211" s="578" t="s">
        <v>320</v>
      </c>
      <c r="AA211" s="578">
        <f t="shared" si="2"/>
        <v>29906</v>
      </c>
      <c r="AB211" s="578">
        <f t="shared" si="2"/>
        <v>1397</v>
      </c>
      <c r="AC211" s="578">
        <f t="shared" si="2"/>
        <v>54248</v>
      </c>
      <c r="AD211" s="578">
        <f t="shared" si="2"/>
        <v>20326</v>
      </c>
    </row>
    <row r="212" spans="1:30" ht="15" customHeight="1">
      <c r="A212" s="582" t="s">
        <v>347</v>
      </c>
      <c r="B212" s="578">
        <f t="shared" ref="B212:AD212" si="3">B12+B52+B92+B132+B172</f>
        <v>194628</v>
      </c>
      <c r="C212" s="578">
        <f t="shared" si="3"/>
        <v>2054</v>
      </c>
      <c r="D212" s="578">
        <f t="shared" si="3"/>
        <v>35671</v>
      </c>
      <c r="E212" s="578">
        <f t="shared" si="3"/>
        <v>115053</v>
      </c>
      <c r="F212" s="578">
        <f t="shared" si="3"/>
        <v>41850</v>
      </c>
      <c r="G212" s="578">
        <f t="shared" si="3"/>
        <v>305030</v>
      </c>
      <c r="H212" s="578">
        <f t="shared" si="3"/>
        <v>19018</v>
      </c>
      <c r="I212" s="578">
        <f t="shared" si="3"/>
        <v>8473</v>
      </c>
      <c r="J212" s="578">
        <f t="shared" si="3"/>
        <v>26087</v>
      </c>
      <c r="K212" s="578">
        <f t="shared" si="3"/>
        <v>11118</v>
      </c>
      <c r="L212" s="578">
        <f t="shared" si="3"/>
        <v>10093</v>
      </c>
      <c r="M212" s="578">
        <f t="shared" si="3"/>
        <v>26275</v>
      </c>
      <c r="N212" s="578">
        <f t="shared" si="3"/>
        <v>7752</v>
      </c>
      <c r="O212" s="578">
        <f t="shared" si="3"/>
        <v>372</v>
      </c>
      <c r="P212" s="578" t="s">
        <v>320</v>
      </c>
      <c r="Q212" s="578" t="s">
        <v>320</v>
      </c>
      <c r="R212" s="578">
        <f t="shared" si="3"/>
        <v>51741</v>
      </c>
      <c r="S212" s="578">
        <f t="shared" si="3"/>
        <v>7981</v>
      </c>
      <c r="T212" s="578">
        <f t="shared" si="3"/>
        <v>7896</v>
      </c>
      <c r="U212" s="578">
        <f t="shared" si="3"/>
        <v>3365</v>
      </c>
      <c r="V212" s="578">
        <f t="shared" si="3"/>
        <v>1178</v>
      </c>
      <c r="W212" s="578">
        <f t="shared" si="3"/>
        <v>4612</v>
      </c>
      <c r="X212" s="578">
        <f t="shared" si="3"/>
        <v>8667</v>
      </c>
      <c r="Y212" s="578">
        <f t="shared" si="3"/>
        <v>21</v>
      </c>
      <c r="Z212" s="578" t="s">
        <v>320</v>
      </c>
      <c r="AA212" s="578">
        <f t="shared" si="3"/>
        <v>29868</v>
      </c>
      <c r="AB212" s="578">
        <f t="shared" si="3"/>
        <v>1268</v>
      </c>
      <c r="AC212" s="578">
        <f t="shared" si="3"/>
        <v>57818</v>
      </c>
      <c r="AD212" s="578">
        <f t="shared" si="3"/>
        <v>21426</v>
      </c>
    </row>
    <row r="213" spans="1:30" ht="15" customHeight="1">
      <c r="A213" s="582" t="s">
        <v>436</v>
      </c>
      <c r="B213" s="578">
        <f t="shared" ref="B213:AD213" si="4">B13+B53+B93+B133+B173</f>
        <v>194554</v>
      </c>
      <c r="C213" s="578">
        <f t="shared" si="4"/>
        <v>2251</v>
      </c>
      <c r="D213" s="578">
        <f t="shared" si="4"/>
        <v>36181</v>
      </c>
      <c r="E213" s="578">
        <f t="shared" si="4"/>
        <v>114263</v>
      </c>
      <c r="F213" s="578">
        <f t="shared" si="4"/>
        <v>41859</v>
      </c>
      <c r="G213" s="578">
        <f t="shared" si="4"/>
        <v>308512</v>
      </c>
      <c r="H213" s="578">
        <f t="shared" si="4"/>
        <v>19217</v>
      </c>
      <c r="I213" s="578">
        <f t="shared" si="4"/>
        <v>8478</v>
      </c>
      <c r="J213" s="578">
        <f t="shared" si="4"/>
        <v>25918</v>
      </c>
      <c r="K213" s="578">
        <f t="shared" si="4"/>
        <v>11065</v>
      </c>
      <c r="L213" s="578">
        <f t="shared" si="4"/>
        <v>10200</v>
      </c>
      <c r="M213" s="578">
        <f t="shared" si="4"/>
        <v>26439</v>
      </c>
      <c r="N213" s="578">
        <f t="shared" si="4"/>
        <v>8311</v>
      </c>
      <c r="O213" s="578">
        <f t="shared" si="4"/>
        <v>410</v>
      </c>
      <c r="P213" s="578" t="s">
        <v>320</v>
      </c>
      <c r="Q213" s="578" t="s">
        <v>320</v>
      </c>
      <c r="R213" s="578">
        <f t="shared" si="4"/>
        <v>50673</v>
      </c>
      <c r="S213" s="578">
        <f t="shared" si="4"/>
        <v>8186</v>
      </c>
      <c r="T213" s="578">
        <f t="shared" si="4"/>
        <v>7766</v>
      </c>
      <c r="U213" s="578">
        <f t="shared" si="4"/>
        <v>3289</v>
      </c>
      <c r="V213" s="578">
        <f t="shared" si="4"/>
        <v>1227</v>
      </c>
      <c r="W213" s="578">
        <f t="shared" si="4"/>
        <v>4502</v>
      </c>
      <c r="X213" s="578">
        <f t="shared" si="4"/>
        <v>8873</v>
      </c>
      <c r="Y213" s="578">
        <f t="shared" si="4"/>
        <v>33</v>
      </c>
      <c r="Z213" s="578" t="s">
        <v>320</v>
      </c>
      <c r="AA213" s="578">
        <f t="shared" si="4"/>
        <v>30191</v>
      </c>
      <c r="AB213" s="578">
        <f t="shared" si="4"/>
        <v>1148</v>
      </c>
      <c r="AC213" s="578">
        <f t="shared" si="4"/>
        <v>60641</v>
      </c>
      <c r="AD213" s="578">
        <f t="shared" si="4"/>
        <v>21946</v>
      </c>
    </row>
    <row r="214" spans="1:30" ht="15" customHeight="1">
      <c r="A214" s="582" t="s">
        <v>819</v>
      </c>
      <c r="B214" s="578">
        <f t="shared" ref="B214:AD214" si="5">B14+B54+B94+B134+B174</f>
        <v>193734</v>
      </c>
      <c r="C214" s="578">
        <f t="shared" si="5"/>
        <v>2215</v>
      </c>
      <c r="D214" s="578">
        <f t="shared" si="5"/>
        <v>35984</v>
      </c>
      <c r="E214" s="578">
        <f t="shared" si="5"/>
        <v>115063</v>
      </c>
      <c r="F214" s="578">
        <f t="shared" si="5"/>
        <v>40472</v>
      </c>
      <c r="G214" s="578">
        <f t="shared" si="5"/>
        <v>312241</v>
      </c>
      <c r="H214" s="578">
        <f t="shared" si="5"/>
        <v>19001</v>
      </c>
      <c r="I214" s="578">
        <f t="shared" si="5"/>
        <v>8902</v>
      </c>
      <c r="J214" s="578">
        <f t="shared" si="5"/>
        <v>26088</v>
      </c>
      <c r="K214" s="578">
        <f t="shared" si="5"/>
        <v>11241</v>
      </c>
      <c r="L214" s="578">
        <f t="shared" si="5"/>
        <v>10116</v>
      </c>
      <c r="M214" s="578">
        <f t="shared" si="5"/>
        <v>25816</v>
      </c>
      <c r="N214" s="578">
        <f t="shared" si="5"/>
        <v>8665</v>
      </c>
      <c r="O214" s="578">
        <f t="shared" si="5"/>
        <v>392</v>
      </c>
      <c r="P214" s="578" t="s">
        <v>320</v>
      </c>
      <c r="Q214" s="578" t="s">
        <v>320</v>
      </c>
      <c r="R214" s="578">
        <f t="shared" si="5"/>
        <v>50239</v>
      </c>
      <c r="S214" s="578">
        <f t="shared" si="5"/>
        <v>8033</v>
      </c>
      <c r="T214" s="578">
        <f t="shared" si="5"/>
        <v>7608</v>
      </c>
      <c r="U214" s="578">
        <f t="shared" si="5"/>
        <v>3369</v>
      </c>
      <c r="V214" s="578">
        <f t="shared" si="5"/>
        <v>1208</v>
      </c>
      <c r="W214" s="578">
        <f t="shared" si="5"/>
        <v>4416</v>
      </c>
      <c r="X214" s="578">
        <f t="shared" si="5"/>
        <v>8640</v>
      </c>
      <c r="Y214" s="578">
        <f t="shared" si="5"/>
        <v>29</v>
      </c>
      <c r="Z214" s="578" t="s">
        <v>320</v>
      </c>
      <c r="AA214" s="578">
        <f t="shared" si="5"/>
        <v>30398</v>
      </c>
      <c r="AB214" s="578">
        <f t="shared" si="5"/>
        <v>1399</v>
      </c>
      <c r="AC214" s="578">
        <f t="shared" si="5"/>
        <v>62883</v>
      </c>
      <c r="AD214" s="578">
        <f t="shared" si="5"/>
        <v>23847</v>
      </c>
    </row>
    <row r="215" spans="1:30" ht="15" customHeight="1">
      <c r="A215" s="586" t="s">
        <v>426</v>
      </c>
      <c r="B215" s="587" t="str">
        <f>IFERROR(CONCATENATE(TEXT(B214,"#,###")," (",ROUND(B210*100,1),"%)"),"-")</f>
        <v>193,734 (0.7%)</v>
      </c>
      <c r="C215" s="587" t="str">
        <f t="shared" ref="C215:AA215" si="6">IFERROR(CONCATENATE(TEXT(C214,"#,###")," (",ROUND(C210*100,1),"%)"),"-")</f>
        <v>2,215 (3.7%)</v>
      </c>
      <c r="D215" s="587" t="str">
        <f t="shared" si="6"/>
        <v>35,984 (1.4%)</v>
      </c>
      <c r="E215" s="587" t="str">
        <f t="shared" si="6"/>
        <v>115,063 (1.4%)</v>
      </c>
      <c r="F215" s="587" t="str">
        <f t="shared" si="6"/>
        <v>40,472 (-2.1%)</v>
      </c>
      <c r="G215" s="587" t="str">
        <f t="shared" si="6"/>
        <v>312,241 (3.2%)</v>
      </c>
      <c r="H215" s="587" t="str">
        <f t="shared" si="6"/>
        <v>19,001 (1.5%)</v>
      </c>
      <c r="I215" s="587" t="str">
        <f t="shared" si="6"/>
        <v>8,902 (5.9%)</v>
      </c>
      <c r="J215" s="587" t="str">
        <f t="shared" si="6"/>
        <v>26,088 (-0.7%)</v>
      </c>
      <c r="K215" s="587" t="str">
        <f t="shared" si="6"/>
        <v>11,241 (0.9%)</v>
      </c>
      <c r="L215" s="587" t="str">
        <f t="shared" si="6"/>
        <v>10,116 (2.6%)</v>
      </c>
      <c r="M215" s="587" t="str">
        <f t="shared" si="6"/>
        <v>25,816 (-1.8%)</v>
      </c>
      <c r="N215" s="587" t="str">
        <f t="shared" si="6"/>
        <v>8,665 (11.9%)</v>
      </c>
      <c r="O215" s="587" t="str">
        <f t="shared" si="6"/>
        <v>392 (0.9%)</v>
      </c>
      <c r="P215" s="587" t="str">
        <f t="shared" si="6"/>
        <v>-</v>
      </c>
      <c r="Q215" s="587" t="str">
        <f t="shared" si="6"/>
        <v>-</v>
      </c>
      <c r="R215" s="587" t="str">
        <f t="shared" si="6"/>
        <v>50,239 (0.1%)</v>
      </c>
      <c r="S215" s="587" t="str">
        <f t="shared" si="6"/>
        <v>8,033 (3.9%)</v>
      </c>
      <c r="T215" s="587" t="str">
        <f t="shared" si="6"/>
        <v>7,608 (-3.3%)</v>
      </c>
      <c r="U215" s="587" t="str">
        <f t="shared" si="6"/>
        <v>3,369 (1.5%)</v>
      </c>
      <c r="V215" s="587" t="str">
        <f t="shared" si="6"/>
        <v>1,208 (3.8%)</v>
      </c>
      <c r="W215" s="587" t="str">
        <f t="shared" si="6"/>
        <v>4,416 (-3.2%)</v>
      </c>
      <c r="X215" s="587" t="str">
        <f t="shared" si="6"/>
        <v>8,640 (-1.6%)</v>
      </c>
      <c r="Y215" s="587" t="str">
        <f t="shared" si="6"/>
        <v>29 (16%)</v>
      </c>
      <c r="Z215" s="587" t="str">
        <f t="shared" si="6"/>
        <v>-</v>
      </c>
      <c r="AA215" s="587" t="str">
        <f t="shared" si="6"/>
        <v>30,398 (1.4%)</v>
      </c>
      <c r="AB215" s="587" t="str">
        <f t="shared" ref="AB215:AD215" si="7">IFERROR(CONCATENATE(AB214," (",ROUND(AB210*100,1),"%)"),"-")</f>
        <v>1399 (10.1%)</v>
      </c>
      <c r="AC215" s="587" t="str">
        <f t="shared" si="7"/>
        <v>62883 (9.2%)</v>
      </c>
      <c r="AD215" s="587" t="str">
        <f t="shared" si="7"/>
        <v>23847 (12.3%)</v>
      </c>
    </row>
    <row r="216" spans="1:30" ht="15" customHeight="1">
      <c r="A216" s="586" t="s">
        <v>238</v>
      </c>
      <c r="B216" s="588" t="str">
        <f t="shared" ref="B216:R216" si="8">IFERROR(IF(ABS(AVERAGE(B211:B213)-B214)&gt;1.96*SQRT((AVERAGE(B211:B213)/3)+B214),"Sig","Not Sig"),"-")</f>
        <v>Sig</v>
      </c>
      <c r="C216" s="588" t="str">
        <f t="shared" si="8"/>
        <v>Not Sig</v>
      </c>
      <c r="D216" s="588" t="str">
        <f t="shared" si="8"/>
        <v>Sig</v>
      </c>
      <c r="E216" s="588" t="str">
        <f t="shared" si="8"/>
        <v>Sig</v>
      </c>
      <c r="F216" s="588" t="str">
        <f t="shared" si="8"/>
        <v>Sig</v>
      </c>
      <c r="G216" s="588" t="str">
        <f t="shared" si="8"/>
        <v>Sig</v>
      </c>
      <c r="H216" s="588" t="str">
        <f t="shared" si="8"/>
        <v>Not Sig</v>
      </c>
      <c r="I216" s="588" t="str">
        <f t="shared" si="8"/>
        <v>Sig</v>
      </c>
      <c r="J216" s="588" t="str">
        <f t="shared" si="8"/>
        <v>Not Sig</v>
      </c>
      <c r="K216" s="588" t="str">
        <f t="shared" si="8"/>
        <v>Not Sig</v>
      </c>
      <c r="L216" s="588" t="str">
        <f t="shared" si="8"/>
        <v>Sig</v>
      </c>
      <c r="M216" s="588" t="str">
        <f t="shared" si="8"/>
        <v>Sig</v>
      </c>
      <c r="N216" s="588" t="str">
        <f t="shared" si="8"/>
        <v>Sig</v>
      </c>
      <c r="O216" s="588" t="str">
        <f t="shared" si="8"/>
        <v>Not Sig</v>
      </c>
      <c r="P216" s="588" t="str">
        <f t="shared" si="8"/>
        <v>-</v>
      </c>
      <c r="Q216" s="588" t="str">
        <f t="shared" si="8"/>
        <v>-</v>
      </c>
      <c r="R216" s="588" t="str">
        <f t="shared" si="8"/>
        <v>Not Sig</v>
      </c>
      <c r="S216" s="588" t="str">
        <f>IFERROR(IF(ABS(AVERAGE(S211:S213)-S214)&gt;1.96*SQRT((AVERAGE(S211:S213)/3)+S214),"Sig","Not Sig"),"-")</f>
        <v>Sig</v>
      </c>
      <c r="T216" s="588" t="str">
        <f t="shared" ref="T216:AD216" si="9">IFERROR(IF(ABS(AVERAGE(T211:T213)-T214)&gt;1.96*SQRT((AVERAGE(T211:T213)/3)+T214),"Sig","Not Sig"),"-")</f>
        <v>Sig</v>
      </c>
      <c r="U216" s="588" t="str">
        <f t="shared" si="9"/>
        <v>Not Sig</v>
      </c>
      <c r="V216" s="588" t="str">
        <f t="shared" si="9"/>
        <v>Not Sig</v>
      </c>
      <c r="W216" s="588" t="str">
        <f t="shared" si="9"/>
        <v>Not Sig</v>
      </c>
      <c r="X216" s="588" t="str">
        <f t="shared" si="9"/>
        <v>Not Sig</v>
      </c>
      <c r="Y216" s="588" t="str">
        <f t="shared" si="9"/>
        <v>Not Sig</v>
      </c>
      <c r="Z216" s="588" t="str">
        <f t="shared" si="9"/>
        <v>-</v>
      </c>
      <c r="AA216" s="588" t="str">
        <f t="shared" si="9"/>
        <v>Sig</v>
      </c>
      <c r="AB216" s="588" t="str">
        <f t="shared" si="9"/>
        <v>Sig</v>
      </c>
      <c r="AC216" s="588" t="str">
        <f t="shared" si="9"/>
        <v>Sig</v>
      </c>
      <c r="AD216" s="588" t="str">
        <f t="shared" si="9"/>
        <v>Sig</v>
      </c>
    </row>
    <row r="217" spans="1:30" ht="15" customHeight="1">
      <c r="A217" s="574" t="s">
        <v>239</v>
      </c>
      <c r="B217" s="575">
        <f t="shared" ref="B217:S217" si="10">IFERROR((B221-AVERAGE(B218:B220))/AVERAGE(B218:B220),"-")</f>
        <v>1.2961156206548875E-2</v>
      </c>
      <c r="C217" s="575">
        <f t="shared" si="10"/>
        <v>2.7616279069767442E-2</v>
      </c>
      <c r="D217" s="575">
        <f t="shared" si="10"/>
        <v>2.1642793477032823E-2</v>
      </c>
      <c r="E217" s="575">
        <f t="shared" si="10"/>
        <v>1.8113614463359795E-2</v>
      </c>
      <c r="F217" s="575">
        <f t="shared" si="10"/>
        <v>-9.1699939598841613E-3</v>
      </c>
      <c r="G217" s="576">
        <f t="shared" si="10"/>
        <v>2.243108809613506E-2</v>
      </c>
      <c r="H217" s="575">
        <f t="shared" si="10"/>
        <v>1.0853581681955046E-2</v>
      </c>
      <c r="I217" s="575">
        <f t="shared" si="10"/>
        <v>3.1157932327470803E-2</v>
      </c>
      <c r="J217" s="575">
        <f t="shared" si="10"/>
        <v>1.6389582254038526E-2</v>
      </c>
      <c r="K217" s="575">
        <f t="shared" si="10"/>
        <v>-5.7501306847882903E-3</v>
      </c>
      <c r="L217" s="575">
        <f t="shared" si="10"/>
        <v>3.7360890302066845E-2</v>
      </c>
      <c r="M217" s="575">
        <f t="shared" si="10"/>
        <v>9.0744901105678163E-3</v>
      </c>
      <c r="N217" s="575">
        <f t="shared" si="10"/>
        <v>5.9223790322580648E-2</v>
      </c>
      <c r="O217" s="575">
        <f t="shared" si="10"/>
        <v>2.7926237921636642E-2</v>
      </c>
      <c r="P217" s="575">
        <f t="shared" si="10"/>
        <v>-3.3499234303215886E-2</v>
      </c>
      <c r="Q217" s="575">
        <f t="shared" si="10"/>
        <v>-1.4939341421143785E-2</v>
      </c>
      <c r="R217" s="575" t="str">
        <f t="shared" si="10"/>
        <v>-</v>
      </c>
      <c r="S217" s="575">
        <f t="shared" si="10"/>
        <v>1.2135922330097153E-2</v>
      </c>
      <c r="T217" s="575">
        <f>IFERROR((T221-AVERAGE(T218:T220))/AVERAGE(T218:T220),"-")</f>
        <v>-2.3103032957407253E-2</v>
      </c>
      <c r="U217" s="575">
        <f t="shared" ref="U217:AD217" si="11">IFERROR((U221-AVERAGE(U218:U220))/AVERAGE(U218:U220),"-")</f>
        <v>8.6451438605971171E-3</v>
      </c>
      <c r="V217" s="575">
        <f t="shared" si="11"/>
        <v>6.2107298211696527E-2</v>
      </c>
      <c r="W217" s="575">
        <f t="shared" si="11"/>
        <v>-7.2383949645948076E-2</v>
      </c>
      <c r="X217" s="575">
        <f t="shared" si="11"/>
        <v>-4.61151481274455E-2</v>
      </c>
      <c r="Y217" s="575">
        <f t="shared" si="11"/>
        <v>9.3623925627083007E-2</v>
      </c>
      <c r="Z217" s="575">
        <f t="shared" si="11"/>
        <v>-1.6993769925999592E-2</v>
      </c>
      <c r="AA217" s="575">
        <f t="shared" si="11"/>
        <v>-2.3686230720915677E-2</v>
      </c>
      <c r="AB217" s="575">
        <f t="shared" si="11"/>
        <v>-2.8647568287808092E-2</v>
      </c>
      <c r="AC217" s="575">
        <f t="shared" si="11"/>
        <v>7.9648472383838986E-2</v>
      </c>
      <c r="AD217" s="575">
        <f t="shared" si="11"/>
        <v>9.7125867195242757E-2</v>
      </c>
    </row>
    <row r="218" spans="1:30" ht="15" customHeight="1">
      <c r="A218" s="577" t="s">
        <v>346</v>
      </c>
      <c r="B218" s="578">
        <f t="shared" ref="B218:AD218" si="12">B18+B58+B98+B138+B178</f>
        <v>180776</v>
      </c>
      <c r="C218" s="578">
        <f t="shared" si="12"/>
        <v>2016</v>
      </c>
      <c r="D218" s="578">
        <f t="shared" si="12"/>
        <v>51826</v>
      </c>
      <c r="E218" s="578">
        <f t="shared" si="12"/>
        <v>85310</v>
      </c>
      <c r="F218" s="578">
        <f t="shared" si="12"/>
        <v>41624</v>
      </c>
      <c r="G218" s="578">
        <f t="shared" si="12"/>
        <v>306217</v>
      </c>
      <c r="H218" s="578">
        <f t="shared" si="12"/>
        <v>13841</v>
      </c>
      <c r="I218" s="578">
        <f t="shared" si="12"/>
        <v>3764</v>
      </c>
      <c r="J218" s="578">
        <f t="shared" si="12"/>
        <v>21384</v>
      </c>
      <c r="K218" s="578">
        <f t="shared" si="12"/>
        <v>5763</v>
      </c>
      <c r="L218" s="578">
        <f t="shared" si="12"/>
        <v>8051</v>
      </c>
      <c r="M218" s="578">
        <f t="shared" si="12"/>
        <v>22365</v>
      </c>
      <c r="N218" s="578">
        <f t="shared" si="12"/>
        <v>7515</v>
      </c>
      <c r="O218" s="578">
        <f t="shared" si="12"/>
        <v>54509</v>
      </c>
      <c r="P218" s="578">
        <f t="shared" si="12"/>
        <v>3405</v>
      </c>
      <c r="Q218" s="578">
        <f t="shared" si="12"/>
        <v>18871</v>
      </c>
      <c r="R218" s="578" t="s">
        <v>320</v>
      </c>
      <c r="S218" s="578">
        <f t="shared" si="12"/>
        <v>4358</v>
      </c>
      <c r="T218" s="578">
        <f t="shared" si="12"/>
        <v>3137</v>
      </c>
      <c r="U218" s="578">
        <f t="shared" si="12"/>
        <v>2332</v>
      </c>
      <c r="V218" s="578">
        <f t="shared" si="12"/>
        <v>2603</v>
      </c>
      <c r="W218" s="578">
        <f t="shared" si="12"/>
        <v>5260</v>
      </c>
      <c r="X218" s="578">
        <f t="shared" si="12"/>
        <v>3618</v>
      </c>
      <c r="Y218" s="578">
        <f t="shared" si="12"/>
        <v>6829</v>
      </c>
      <c r="Z218" s="578">
        <f t="shared" si="12"/>
        <v>33642</v>
      </c>
      <c r="AA218" s="578">
        <f t="shared" si="12"/>
        <v>24995</v>
      </c>
      <c r="AB218" s="578">
        <f t="shared" si="12"/>
        <v>1139</v>
      </c>
      <c r="AC218" s="578">
        <f t="shared" si="12"/>
        <v>46781</v>
      </c>
      <c r="AD218" s="578">
        <f t="shared" si="12"/>
        <v>12053</v>
      </c>
    </row>
    <row r="219" spans="1:30" ht="15" customHeight="1">
      <c r="A219" s="582" t="s">
        <v>347</v>
      </c>
      <c r="B219" s="578">
        <f t="shared" ref="B219:AD219" si="13">B19+B59+B99+B139+B179</f>
        <v>185869</v>
      </c>
      <c r="C219" s="578">
        <f t="shared" si="13"/>
        <v>2064</v>
      </c>
      <c r="D219" s="578">
        <f t="shared" si="13"/>
        <v>53457</v>
      </c>
      <c r="E219" s="578">
        <f t="shared" si="13"/>
        <v>87564</v>
      </c>
      <c r="F219" s="578">
        <f t="shared" si="13"/>
        <v>42784</v>
      </c>
      <c r="G219" s="578">
        <f t="shared" si="13"/>
        <v>314124</v>
      </c>
      <c r="H219" s="578">
        <f t="shared" si="13"/>
        <v>14561</v>
      </c>
      <c r="I219" s="578">
        <f t="shared" si="13"/>
        <v>3718</v>
      </c>
      <c r="J219" s="578">
        <f t="shared" si="13"/>
        <v>21037</v>
      </c>
      <c r="K219" s="578">
        <f t="shared" si="13"/>
        <v>5819</v>
      </c>
      <c r="L219" s="578">
        <f t="shared" si="13"/>
        <v>8556</v>
      </c>
      <c r="M219" s="578">
        <f t="shared" si="13"/>
        <v>22670</v>
      </c>
      <c r="N219" s="578">
        <f t="shared" si="13"/>
        <v>7999</v>
      </c>
      <c r="O219" s="578">
        <f t="shared" si="13"/>
        <v>56884</v>
      </c>
      <c r="P219" s="578">
        <f t="shared" si="13"/>
        <v>3527</v>
      </c>
      <c r="Q219" s="578">
        <f t="shared" si="13"/>
        <v>19229</v>
      </c>
      <c r="R219" s="578" t="s">
        <v>320</v>
      </c>
      <c r="S219" s="578">
        <f t="shared" si="13"/>
        <v>4727</v>
      </c>
      <c r="T219" s="578">
        <f t="shared" si="13"/>
        <v>3059</v>
      </c>
      <c r="U219" s="578">
        <f t="shared" si="13"/>
        <v>2575</v>
      </c>
      <c r="V219" s="578">
        <f t="shared" si="13"/>
        <v>2820</v>
      </c>
      <c r="W219" s="578">
        <f t="shared" si="13"/>
        <v>5153</v>
      </c>
      <c r="X219" s="578">
        <f t="shared" si="13"/>
        <v>3535</v>
      </c>
      <c r="Y219" s="578">
        <f t="shared" si="13"/>
        <v>7679</v>
      </c>
      <c r="Z219" s="578">
        <f t="shared" si="13"/>
        <v>34377</v>
      </c>
      <c r="AA219" s="578">
        <f t="shared" si="13"/>
        <v>23104</v>
      </c>
      <c r="AB219" s="578">
        <f t="shared" si="13"/>
        <v>1019</v>
      </c>
      <c r="AC219" s="578">
        <f t="shared" si="13"/>
        <v>49512</v>
      </c>
      <c r="AD219" s="578">
        <f t="shared" si="13"/>
        <v>12558</v>
      </c>
    </row>
    <row r="220" spans="1:30" ht="15" customHeight="1">
      <c r="A220" s="582" t="s">
        <v>436</v>
      </c>
      <c r="B220" s="578">
        <f t="shared" ref="B220:AD220" si="14">B20+B60+B100+B140+B180</f>
        <v>187858</v>
      </c>
      <c r="C220" s="578">
        <f t="shared" si="14"/>
        <v>2112</v>
      </c>
      <c r="D220" s="578">
        <f t="shared" si="14"/>
        <v>54031</v>
      </c>
      <c r="E220" s="578">
        <f t="shared" si="14"/>
        <v>88642</v>
      </c>
      <c r="F220" s="578">
        <f t="shared" si="14"/>
        <v>43073</v>
      </c>
      <c r="G220" s="578">
        <f t="shared" si="14"/>
        <v>319337</v>
      </c>
      <c r="H220" s="578">
        <f t="shared" si="14"/>
        <v>14441</v>
      </c>
      <c r="I220" s="578">
        <f t="shared" si="14"/>
        <v>3719</v>
      </c>
      <c r="J220" s="578">
        <f t="shared" si="14"/>
        <v>21278</v>
      </c>
      <c r="K220" s="578">
        <f t="shared" si="14"/>
        <v>5635</v>
      </c>
      <c r="L220" s="578">
        <f t="shared" si="14"/>
        <v>8553</v>
      </c>
      <c r="M220" s="578">
        <f t="shared" si="14"/>
        <v>23068</v>
      </c>
      <c r="N220" s="578">
        <f t="shared" si="14"/>
        <v>8294</v>
      </c>
      <c r="O220" s="578">
        <f t="shared" si="14"/>
        <v>58125</v>
      </c>
      <c r="P220" s="578">
        <f t="shared" si="14"/>
        <v>3516</v>
      </c>
      <c r="Q220" s="578">
        <f t="shared" si="14"/>
        <v>19600</v>
      </c>
      <c r="R220" s="578" t="s">
        <v>320</v>
      </c>
      <c r="S220" s="578">
        <f t="shared" si="14"/>
        <v>4923</v>
      </c>
      <c r="T220" s="578">
        <f t="shared" si="14"/>
        <v>2937</v>
      </c>
      <c r="U220" s="578">
        <f t="shared" si="14"/>
        <v>2496</v>
      </c>
      <c r="V220" s="578">
        <f t="shared" si="14"/>
        <v>2853</v>
      </c>
      <c r="W220" s="578">
        <f t="shared" si="14"/>
        <v>4839</v>
      </c>
      <c r="X220" s="578">
        <f t="shared" si="14"/>
        <v>3581</v>
      </c>
      <c r="Y220" s="578">
        <f t="shared" si="14"/>
        <v>8296</v>
      </c>
      <c r="Z220" s="578">
        <f t="shared" si="14"/>
        <v>34548</v>
      </c>
      <c r="AA220" s="578">
        <f t="shared" si="14"/>
        <v>23546</v>
      </c>
      <c r="AB220" s="578">
        <f t="shared" si="14"/>
        <v>844</v>
      </c>
      <c r="AC220" s="578">
        <f t="shared" si="14"/>
        <v>51519</v>
      </c>
      <c r="AD220" s="578">
        <f t="shared" si="14"/>
        <v>12722</v>
      </c>
    </row>
    <row r="221" spans="1:30" ht="15" customHeight="1">
      <c r="A221" s="582" t="s">
        <v>819</v>
      </c>
      <c r="B221" s="578">
        <f t="shared" ref="B221:AD221" si="15">B21+B61+B101+B141+B181</f>
        <v>187230</v>
      </c>
      <c r="C221" s="578">
        <f t="shared" si="15"/>
        <v>2121</v>
      </c>
      <c r="D221" s="578">
        <f t="shared" si="15"/>
        <v>54254</v>
      </c>
      <c r="E221" s="578">
        <f t="shared" si="15"/>
        <v>88751</v>
      </c>
      <c r="F221" s="578">
        <f t="shared" si="15"/>
        <v>42104</v>
      </c>
      <c r="G221" s="578">
        <f t="shared" si="15"/>
        <v>320252</v>
      </c>
      <c r="H221" s="578">
        <f t="shared" si="15"/>
        <v>14436</v>
      </c>
      <c r="I221" s="578">
        <f t="shared" si="15"/>
        <v>3850</v>
      </c>
      <c r="J221" s="578">
        <f t="shared" si="15"/>
        <v>21581</v>
      </c>
      <c r="K221" s="578">
        <f t="shared" si="15"/>
        <v>5706</v>
      </c>
      <c r="L221" s="578">
        <f t="shared" si="15"/>
        <v>8700</v>
      </c>
      <c r="M221" s="578">
        <f t="shared" si="15"/>
        <v>22907</v>
      </c>
      <c r="N221" s="578">
        <f t="shared" si="15"/>
        <v>8406</v>
      </c>
      <c r="O221" s="578">
        <f t="shared" si="15"/>
        <v>58084</v>
      </c>
      <c r="P221" s="578">
        <f t="shared" si="15"/>
        <v>3366</v>
      </c>
      <c r="Q221" s="578">
        <f t="shared" si="15"/>
        <v>18946</v>
      </c>
      <c r="R221" s="578" t="s">
        <v>320</v>
      </c>
      <c r="S221" s="578">
        <f t="shared" si="15"/>
        <v>4726</v>
      </c>
      <c r="T221" s="578">
        <f t="shared" si="15"/>
        <v>2974</v>
      </c>
      <c r="U221" s="578">
        <f t="shared" si="15"/>
        <v>2489</v>
      </c>
      <c r="V221" s="578">
        <f t="shared" si="15"/>
        <v>2930</v>
      </c>
      <c r="W221" s="578">
        <f t="shared" si="15"/>
        <v>4716</v>
      </c>
      <c r="X221" s="578">
        <f t="shared" si="15"/>
        <v>3413</v>
      </c>
      <c r="Y221" s="578">
        <f t="shared" si="15"/>
        <v>8313</v>
      </c>
      <c r="Z221" s="578">
        <f t="shared" si="15"/>
        <v>33608</v>
      </c>
      <c r="AA221" s="578">
        <f t="shared" si="15"/>
        <v>23316</v>
      </c>
      <c r="AB221" s="578">
        <f t="shared" si="15"/>
        <v>972</v>
      </c>
      <c r="AC221" s="578">
        <f t="shared" si="15"/>
        <v>53195</v>
      </c>
      <c r="AD221" s="578">
        <f t="shared" si="15"/>
        <v>13653</v>
      </c>
    </row>
    <row r="222" spans="1:30" ht="15" customHeight="1">
      <c r="A222" s="586" t="s">
        <v>426</v>
      </c>
      <c r="B222" s="587" t="str">
        <f>IFERROR(CONCATENATE(TEXT(B221,"#,###")," (",ROUND(B217*100,1),"%)"),"-")</f>
        <v>187,230 (1.3%)</v>
      </c>
      <c r="C222" s="587" t="str">
        <f t="shared" ref="C222:AA222" si="16">IFERROR(CONCATENATE(TEXT(C221,"#,###")," (",ROUND(C217*100,1),"%)"),"-")</f>
        <v>2,121 (2.8%)</v>
      </c>
      <c r="D222" s="587" t="str">
        <f t="shared" si="16"/>
        <v>54,254 (2.2%)</v>
      </c>
      <c r="E222" s="587" t="str">
        <f t="shared" si="16"/>
        <v>88,751 (1.8%)</v>
      </c>
      <c r="F222" s="587" t="str">
        <f t="shared" si="16"/>
        <v>42,104 (-0.9%)</v>
      </c>
      <c r="G222" s="587" t="str">
        <f t="shared" si="16"/>
        <v>320,252 (2.2%)</v>
      </c>
      <c r="H222" s="587" t="str">
        <f t="shared" si="16"/>
        <v>14,436 (1.1%)</v>
      </c>
      <c r="I222" s="587" t="str">
        <f t="shared" si="16"/>
        <v>3,850 (3.1%)</v>
      </c>
      <c r="J222" s="587" t="str">
        <f t="shared" si="16"/>
        <v>21,581 (1.6%)</v>
      </c>
      <c r="K222" s="587" t="str">
        <f t="shared" si="16"/>
        <v>5,706 (-0.6%)</v>
      </c>
      <c r="L222" s="587" t="str">
        <f t="shared" si="16"/>
        <v>8,700 (3.7%)</v>
      </c>
      <c r="M222" s="587" t="str">
        <f t="shared" si="16"/>
        <v>22,907 (0.9%)</v>
      </c>
      <c r="N222" s="587" t="str">
        <f t="shared" si="16"/>
        <v>8,406 (5.9%)</v>
      </c>
      <c r="O222" s="587" t="str">
        <f t="shared" si="16"/>
        <v>58,084 (2.8%)</v>
      </c>
      <c r="P222" s="587" t="str">
        <f t="shared" si="16"/>
        <v>3,366 (-3.3%)</v>
      </c>
      <c r="Q222" s="587" t="str">
        <f t="shared" si="16"/>
        <v>18,946 (-1.5%)</v>
      </c>
      <c r="R222" s="587" t="str">
        <f t="shared" si="16"/>
        <v>-</v>
      </c>
      <c r="S222" s="587" t="str">
        <f t="shared" si="16"/>
        <v>4,726 (1.2%)</v>
      </c>
      <c r="T222" s="587" t="str">
        <f t="shared" si="16"/>
        <v>2,974 (-2.3%)</v>
      </c>
      <c r="U222" s="587" t="str">
        <f t="shared" si="16"/>
        <v>2,489 (0.9%)</v>
      </c>
      <c r="V222" s="587" t="str">
        <f t="shared" si="16"/>
        <v>2,930 (6.2%)</v>
      </c>
      <c r="W222" s="587" t="str">
        <f t="shared" si="16"/>
        <v>4,716 (-7.2%)</v>
      </c>
      <c r="X222" s="587" t="str">
        <f t="shared" si="16"/>
        <v>3,413 (-4.6%)</v>
      </c>
      <c r="Y222" s="587" t="str">
        <f t="shared" si="16"/>
        <v>8,313 (9.4%)</v>
      </c>
      <c r="Z222" s="587" t="str">
        <f t="shared" si="16"/>
        <v>33,608 (-1.7%)</v>
      </c>
      <c r="AA222" s="587" t="str">
        <f t="shared" si="16"/>
        <v>23,316 (-2.4%)</v>
      </c>
      <c r="AB222" s="587" t="str">
        <f t="shared" ref="AB222:AD222" si="17">IFERROR(CONCATENATE(AB221," (",ROUND(AB217*100,1),"%)"),"-")</f>
        <v>972 (-2.9%)</v>
      </c>
      <c r="AC222" s="587" t="str">
        <f t="shared" si="17"/>
        <v>53195 (8%)</v>
      </c>
      <c r="AD222" s="587" t="str">
        <f t="shared" si="17"/>
        <v>13653 (9.7%)</v>
      </c>
    </row>
    <row r="223" spans="1:30" ht="15" customHeight="1">
      <c r="A223" s="586" t="s">
        <v>238</v>
      </c>
      <c r="B223" s="588" t="str">
        <f t="shared" ref="B223:R223" si="18">IFERROR(IF(ABS(AVERAGE(B218:B220)-B221)&gt;1.96*SQRT((AVERAGE(B218:B220)/3)+B221),"Sig","Not Sig"),"-")</f>
        <v>Sig</v>
      </c>
      <c r="C223" s="588" t="str">
        <f t="shared" si="18"/>
        <v>Not Sig</v>
      </c>
      <c r="D223" s="588" t="str">
        <f t="shared" si="18"/>
        <v>Sig</v>
      </c>
      <c r="E223" s="588" t="str">
        <f t="shared" si="18"/>
        <v>Sig</v>
      </c>
      <c r="F223" s="588" t="str">
        <f t="shared" si="18"/>
        <v>Not Sig</v>
      </c>
      <c r="G223" s="588" t="str">
        <f t="shared" si="18"/>
        <v>Sig</v>
      </c>
      <c r="H223" s="588" t="str">
        <f t="shared" si="18"/>
        <v>Not Sig</v>
      </c>
      <c r="I223" s="588" t="str">
        <f t="shared" si="18"/>
        <v>Not Sig</v>
      </c>
      <c r="J223" s="588" t="str">
        <f t="shared" si="18"/>
        <v>Sig</v>
      </c>
      <c r="K223" s="588" t="str">
        <f t="shared" si="18"/>
        <v>Not Sig</v>
      </c>
      <c r="L223" s="588" t="str">
        <f t="shared" si="18"/>
        <v>Sig</v>
      </c>
      <c r="M223" s="588" t="str">
        <f t="shared" si="18"/>
        <v>Not Sig</v>
      </c>
      <c r="N223" s="588" t="str">
        <f t="shared" si="18"/>
        <v>Sig</v>
      </c>
      <c r="O223" s="588" t="str">
        <f t="shared" si="18"/>
        <v>Sig</v>
      </c>
      <c r="P223" s="588" t="str">
        <f t="shared" si="18"/>
        <v>Not Sig</v>
      </c>
      <c r="Q223" s="588" t="str">
        <f t="shared" si="18"/>
        <v>Not Sig</v>
      </c>
      <c r="R223" s="588" t="str">
        <f t="shared" si="18"/>
        <v>-</v>
      </c>
      <c r="S223" s="588" t="str">
        <f>IFERROR(IF(ABS(AVERAGE(S218:S220)-S221)&gt;1.96*SQRT((AVERAGE(S218:S220)/3)+S221),"Sig","Not Sig"),"-")</f>
        <v>Not Sig</v>
      </c>
      <c r="T223" s="588" t="str">
        <f t="shared" ref="T223:AD223" si="19">IFERROR(IF(ABS(AVERAGE(T218:T220)-T221)&gt;1.96*SQRT((AVERAGE(T218:T220)/3)+T221),"Sig","Not Sig"),"-")</f>
        <v>Not Sig</v>
      </c>
      <c r="U223" s="588" t="str">
        <f t="shared" si="19"/>
        <v>Not Sig</v>
      </c>
      <c r="V223" s="588" t="str">
        <f t="shared" si="19"/>
        <v>Sig</v>
      </c>
      <c r="W223" s="588" t="str">
        <f t="shared" si="19"/>
        <v>Sig</v>
      </c>
      <c r="X223" s="588" t="str">
        <f t="shared" si="19"/>
        <v>Sig</v>
      </c>
      <c r="Y223" s="588" t="str">
        <f t="shared" si="19"/>
        <v>Sig</v>
      </c>
      <c r="Z223" s="588" t="str">
        <f t="shared" si="19"/>
        <v>Sig</v>
      </c>
      <c r="AA223" s="588" t="str">
        <f t="shared" si="19"/>
        <v>Sig</v>
      </c>
      <c r="AB223" s="588" t="str">
        <f t="shared" si="19"/>
        <v>Not Sig</v>
      </c>
      <c r="AC223" s="588" t="str">
        <f t="shared" si="19"/>
        <v>Sig</v>
      </c>
      <c r="AD223" s="588" t="str">
        <f t="shared" si="19"/>
        <v>Sig</v>
      </c>
    </row>
    <row r="224" spans="1:30" ht="15" customHeight="1">
      <c r="A224" s="574" t="s">
        <v>444</v>
      </c>
      <c r="B224" s="575">
        <f t="shared" ref="B224:R224" si="20">IFERROR((B228-AVERAGE(B225:B227))/AVERAGE(B225:B227),"-")</f>
        <v>9.7334069574820017E-3</v>
      </c>
      <c r="C224" s="575">
        <f t="shared" si="20"/>
        <v>3.2544848388633189E-2</v>
      </c>
      <c r="D224" s="575">
        <f t="shared" si="20"/>
        <v>1.8495248271243631E-2</v>
      </c>
      <c r="E224" s="575">
        <f t="shared" si="20"/>
        <v>1.5758626876382992E-2</v>
      </c>
      <c r="F224" s="575">
        <f t="shared" si="20"/>
        <v>-1.5088083395951862E-2</v>
      </c>
      <c r="G224" s="576">
        <f t="shared" si="20"/>
        <v>2.7157867385549799E-2</v>
      </c>
      <c r="H224" s="575">
        <f t="shared" si="20"/>
        <v>1.3181019332161687E-2</v>
      </c>
      <c r="I224" s="575">
        <f t="shared" si="20"/>
        <v>5.0440704028117241E-2</v>
      </c>
      <c r="J224" s="575">
        <f t="shared" si="20"/>
        <v>3.2270058296562346E-3</v>
      </c>
      <c r="K224" s="575">
        <f t="shared" si="20"/>
        <v>4.0286746845192255E-3</v>
      </c>
      <c r="L224" s="575">
        <f t="shared" si="20"/>
        <v>3.1013698630136987E-2</v>
      </c>
      <c r="M224" s="575">
        <f t="shared" si="20"/>
        <v>-5.6057091154000042E-3</v>
      </c>
      <c r="N224" s="575">
        <f t="shared" si="20"/>
        <v>8.8850618701364972E-2</v>
      </c>
      <c r="O224" s="575">
        <f t="shared" si="20"/>
        <v>2.7794052166576877E-2</v>
      </c>
      <c r="P224" s="575">
        <f t="shared" si="20"/>
        <v>-3.3499234303215886E-2</v>
      </c>
      <c r="Q224" s="575">
        <f t="shared" si="20"/>
        <v>-1.4939341421143785E-2</v>
      </c>
      <c r="R224" s="575">
        <f t="shared" si="20"/>
        <v>9.2310961760687003E-4</v>
      </c>
      <c r="S224" s="575">
        <f>IFERROR((S228-AVERAGE(S225:S227))/AVERAGE(S225:S227),"-")</f>
        <v>2.8923953657159704E-2</v>
      </c>
      <c r="T224" s="575">
        <f t="shared" ref="T224:AD224" si="21">IFERROR((T228-AVERAGE(T225:T227))/AVERAGE(T225:T227),"-")</f>
        <v>-3.0478866357195159E-2</v>
      </c>
      <c r="U224" s="575">
        <f t="shared" si="21"/>
        <v>1.2093987560469938E-2</v>
      </c>
      <c r="V224" s="575">
        <f t="shared" si="21"/>
        <v>5.4894629503738995E-2</v>
      </c>
      <c r="W224" s="575">
        <f t="shared" si="21"/>
        <v>-5.3220901299419469E-2</v>
      </c>
      <c r="X224" s="575">
        <f t="shared" si="21"/>
        <v>-2.4469864565909508E-2</v>
      </c>
      <c r="Y224" s="575">
        <f t="shared" si="21"/>
        <v>9.3841514052187644E-2</v>
      </c>
      <c r="Z224" s="575">
        <f t="shared" si="21"/>
        <v>-1.6993769925999592E-2</v>
      </c>
      <c r="AA224" s="575">
        <f t="shared" si="21"/>
        <v>-2.8958604046779284E-3</v>
      </c>
      <c r="AB224" s="575">
        <f t="shared" si="21"/>
        <v>4.3727072633895886E-2</v>
      </c>
      <c r="AC224" s="575">
        <f t="shared" si="21"/>
        <v>8.6469132875118121E-2</v>
      </c>
      <c r="AD224" s="575">
        <f t="shared" si="21"/>
        <v>0.11351961279211331</v>
      </c>
    </row>
    <row r="225" spans="1:30" ht="15" customHeight="1">
      <c r="A225" s="589" t="s">
        <v>445</v>
      </c>
      <c r="B225" s="615">
        <f t="shared" ref="B225:R225" si="22">IFERROR(SUM(B218,B211),"-")</f>
        <v>368966</v>
      </c>
      <c r="C225" s="615">
        <f t="shared" si="22"/>
        <v>4117</v>
      </c>
      <c r="D225" s="615">
        <f t="shared" si="22"/>
        <v>86458</v>
      </c>
      <c r="E225" s="615">
        <f t="shared" si="22"/>
        <v>196434</v>
      </c>
      <c r="F225" s="615">
        <f t="shared" si="22"/>
        <v>81957</v>
      </c>
      <c r="G225" s="616">
        <f t="shared" si="22"/>
        <v>600307</v>
      </c>
      <c r="H225" s="615">
        <f t="shared" si="22"/>
        <v>31769</v>
      </c>
      <c r="I225" s="615">
        <f t="shared" si="22"/>
        <v>12031</v>
      </c>
      <c r="J225" s="615">
        <f t="shared" si="22"/>
        <v>48227</v>
      </c>
      <c r="K225" s="615">
        <f t="shared" si="22"/>
        <v>17000</v>
      </c>
      <c r="L225" s="615">
        <f t="shared" si="22"/>
        <v>17348</v>
      </c>
      <c r="M225" s="615">
        <f t="shared" si="22"/>
        <v>48541</v>
      </c>
      <c r="N225" s="615">
        <f t="shared" si="22"/>
        <v>14678</v>
      </c>
      <c r="O225" s="615">
        <f t="shared" si="22"/>
        <v>54893</v>
      </c>
      <c r="P225" s="615">
        <f t="shared" si="22"/>
        <v>3405</v>
      </c>
      <c r="Q225" s="615">
        <f t="shared" si="22"/>
        <v>18871</v>
      </c>
      <c r="R225" s="615">
        <f t="shared" si="22"/>
        <v>48164</v>
      </c>
      <c r="S225" s="615">
        <f>IFERROR(SUM(S218,S211),"-")</f>
        <v>11384</v>
      </c>
      <c r="T225" s="615">
        <f t="shared" ref="T225:AD225" si="23">IFERROR(SUM(T218,T211),"-")</f>
        <v>11086</v>
      </c>
      <c r="U225" s="615">
        <f t="shared" si="23"/>
        <v>5639</v>
      </c>
      <c r="V225" s="615">
        <f t="shared" si="23"/>
        <v>3690</v>
      </c>
      <c r="W225" s="615">
        <f t="shared" si="23"/>
        <v>9830</v>
      </c>
      <c r="X225" s="615">
        <f t="shared" si="23"/>
        <v>12410</v>
      </c>
      <c r="Y225" s="615">
        <f t="shared" si="23"/>
        <v>6850</v>
      </c>
      <c r="Z225" s="615">
        <f t="shared" si="23"/>
        <v>33642</v>
      </c>
      <c r="AA225" s="615">
        <f t="shared" si="23"/>
        <v>54901</v>
      </c>
      <c r="AB225" s="588">
        <f t="shared" si="23"/>
        <v>2536</v>
      </c>
      <c r="AC225" s="588">
        <f t="shared" si="23"/>
        <v>101029</v>
      </c>
      <c r="AD225" s="588">
        <f t="shared" si="23"/>
        <v>32379</v>
      </c>
    </row>
    <row r="226" spans="1:30" ht="15" customHeight="1">
      <c r="A226" s="586" t="s">
        <v>539</v>
      </c>
      <c r="B226" s="615">
        <f t="shared" ref="B226:R226" si="24">IFERROR(SUM(B219,B212),"-")</f>
        <v>380497</v>
      </c>
      <c r="C226" s="615">
        <f t="shared" si="24"/>
        <v>4118</v>
      </c>
      <c r="D226" s="615">
        <f t="shared" si="24"/>
        <v>89128</v>
      </c>
      <c r="E226" s="615">
        <f t="shared" si="24"/>
        <v>202617</v>
      </c>
      <c r="F226" s="615">
        <f t="shared" si="24"/>
        <v>84634</v>
      </c>
      <c r="G226" s="616">
        <f t="shared" si="24"/>
        <v>619154</v>
      </c>
      <c r="H226" s="615">
        <f t="shared" si="24"/>
        <v>33579</v>
      </c>
      <c r="I226" s="615">
        <f t="shared" si="24"/>
        <v>12191</v>
      </c>
      <c r="J226" s="615">
        <f t="shared" si="24"/>
        <v>47124</v>
      </c>
      <c r="K226" s="615">
        <f t="shared" si="24"/>
        <v>16937</v>
      </c>
      <c r="L226" s="615">
        <f t="shared" si="24"/>
        <v>18649</v>
      </c>
      <c r="M226" s="615">
        <f t="shared" si="24"/>
        <v>48945</v>
      </c>
      <c r="N226" s="615">
        <f t="shared" si="24"/>
        <v>15751</v>
      </c>
      <c r="O226" s="615">
        <f t="shared" si="24"/>
        <v>57256</v>
      </c>
      <c r="P226" s="615">
        <f t="shared" si="24"/>
        <v>3527</v>
      </c>
      <c r="Q226" s="615">
        <f t="shared" si="24"/>
        <v>19229</v>
      </c>
      <c r="R226" s="615">
        <f t="shared" si="24"/>
        <v>51741</v>
      </c>
      <c r="S226" s="615">
        <f>IFERROR(SUM(S219,S212),"-")</f>
        <v>12708</v>
      </c>
      <c r="T226" s="615">
        <f t="shared" ref="T226:AD226" si="25">IFERROR(SUM(T219,T212),"-")</f>
        <v>10955</v>
      </c>
      <c r="U226" s="615">
        <f t="shared" si="25"/>
        <v>5940</v>
      </c>
      <c r="V226" s="615">
        <f t="shared" si="25"/>
        <v>3998</v>
      </c>
      <c r="W226" s="615">
        <f t="shared" si="25"/>
        <v>9765</v>
      </c>
      <c r="X226" s="615">
        <f t="shared" si="25"/>
        <v>12202</v>
      </c>
      <c r="Y226" s="615">
        <f t="shared" si="25"/>
        <v>7700</v>
      </c>
      <c r="Z226" s="615">
        <f t="shared" si="25"/>
        <v>34377</v>
      </c>
      <c r="AA226" s="615">
        <f t="shared" si="25"/>
        <v>52972</v>
      </c>
      <c r="AB226" s="588">
        <f t="shared" si="25"/>
        <v>2287</v>
      </c>
      <c r="AC226" s="588">
        <f t="shared" si="25"/>
        <v>107330</v>
      </c>
      <c r="AD226" s="588">
        <f t="shared" si="25"/>
        <v>33984</v>
      </c>
    </row>
    <row r="227" spans="1:30" ht="15" customHeight="1">
      <c r="A227" s="586" t="s">
        <v>446</v>
      </c>
      <c r="B227" s="615">
        <f t="shared" ref="B227:R227" si="26">IFERROR(SUM(B220,B213),"-")</f>
        <v>382412</v>
      </c>
      <c r="C227" s="615">
        <f t="shared" si="26"/>
        <v>4363</v>
      </c>
      <c r="D227" s="615">
        <f t="shared" si="26"/>
        <v>90212</v>
      </c>
      <c r="E227" s="615">
        <f t="shared" si="26"/>
        <v>202905</v>
      </c>
      <c r="F227" s="615">
        <f t="shared" si="26"/>
        <v>84932</v>
      </c>
      <c r="G227" s="616">
        <f t="shared" si="26"/>
        <v>627849</v>
      </c>
      <c r="H227" s="615">
        <f t="shared" si="26"/>
        <v>33658</v>
      </c>
      <c r="I227" s="615">
        <f t="shared" si="26"/>
        <v>12197</v>
      </c>
      <c r="J227" s="615">
        <f t="shared" si="26"/>
        <v>47196</v>
      </c>
      <c r="K227" s="615">
        <f t="shared" si="26"/>
        <v>16700</v>
      </c>
      <c r="L227" s="615">
        <f t="shared" si="26"/>
        <v>18753</v>
      </c>
      <c r="M227" s="615">
        <f t="shared" si="26"/>
        <v>49507</v>
      </c>
      <c r="N227" s="615">
        <f t="shared" si="26"/>
        <v>16605</v>
      </c>
      <c r="O227" s="615">
        <f t="shared" si="26"/>
        <v>58535</v>
      </c>
      <c r="P227" s="615">
        <f t="shared" si="26"/>
        <v>3516</v>
      </c>
      <c r="Q227" s="615">
        <f t="shared" si="26"/>
        <v>19600</v>
      </c>
      <c r="R227" s="615">
        <f t="shared" si="26"/>
        <v>50673</v>
      </c>
      <c r="S227" s="615">
        <f>IFERROR(SUM(S220,S213),"-")</f>
        <v>13109</v>
      </c>
      <c r="T227" s="615">
        <f t="shared" ref="T227:AD227" si="27">IFERROR(SUM(T220,T213),"-")</f>
        <v>10703</v>
      </c>
      <c r="U227" s="615">
        <f t="shared" si="27"/>
        <v>5785</v>
      </c>
      <c r="V227" s="615">
        <f t="shared" si="27"/>
        <v>4080</v>
      </c>
      <c r="W227" s="615">
        <f t="shared" si="27"/>
        <v>9341</v>
      </c>
      <c r="X227" s="615">
        <f t="shared" si="27"/>
        <v>12454</v>
      </c>
      <c r="Y227" s="615">
        <f t="shared" si="27"/>
        <v>8329</v>
      </c>
      <c r="Z227" s="615">
        <f t="shared" si="27"/>
        <v>34548</v>
      </c>
      <c r="AA227" s="615">
        <f t="shared" si="27"/>
        <v>53737</v>
      </c>
      <c r="AB227" s="588">
        <f t="shared" si="27"/>
        <v>1992</v>
      </c>
      <c r="AC227" s="588">
        <f t="shared" si="27"/>
        <v>112160</v>
      </c>
      <c r="AD227" s="588">
        <f t="shared" si="27"/>
        <v>34668</v>
      </c>
    </row>
    <row r="228" spans="1:30" ht="15" customHeight="1">
      <c r="A228" s="586" t="s">
        <v>820</v>
      </c>
      <c r="B228" s="615">
        <f t="shared" ref="B228:R228" si="28">IFERROR(SUM(B221,B214),"-")</f>
        <v>380964</v>
      </c>
      <c r="C228" s="615">
        <f t="shared" si="28"/>
        <v>4336</v>
      </c>
      <c r="D228" s="615">
        <f t="shared" si="28"/>
        <v>90238</v>
      </c>
      <c r="E228" s="615">
        <f t="shared" si="28"/>
        <v>203814</v>
      </c>
      <c r="F228" s="615">
        <f t="shared" si="28"/>
        <v>82576</v>
      </c>
      <c r="G228" s="616">
        <f t="shared" si="28"/>
        <v>632493</v>
      </c>
      <c r="H228" s="615">
        <f t="shared" si="28"/>
        <v>33437</v>
      </c>
      <c r="I228" s="615">
        <f t="shared" si="28"/>
        <v>12752</v>
      </c>
      <c r="J228" s="615">
        <f t="shared" si="28"/>
        <v>47669</v>
      </c>
      <c r="K228" s="615">
        <f t="shared" si="28"/>
        <v>16947</v>
      </c>
      <c r="L228" s="615">
        <f t="shared" si="28"/>
        <v>18816</v>
      </c>
      <c r="M228" s="615">
        <f t="shared" si="28"/>
        <v>48723</v>
      </c>
      <c r="N228" s="615">
        <f t="shared" si="28"/>
        <v>17071</v>
      </c>
      <c r="O228" s="615">
        <f t="shared" si="28"/>
        <v>58476</v>
      </c>
      <c r="P228" s="615">
        <f t="shared" si="28"/>
        <v>3366</v>
      </c>
      <c r="Q228" s="615">
        <f t="shared" si="28"/>
        <v>18946</v>
      </c>
      <c r="R228" s="615">
        <f t="shared" si="28"/>
        <v>50239</v>
      </c>
      <c r="S228" s="615">
        <f>IFERROR(SUM(S221,S214),"-")</f>
        <v>12759</v>
      </c>
      <c r="T228" s="615">
        <f t="shared" ref="T228:AD228" si="29">IFERROR(SUM(T221,T214),"-")</f>
        <v>10582</v>
      </c>
      <c r="U228" s="615">
        <f t="shared" si="29"/>
        <v>5858</v>
      </c>
      <c r="V228" s="615">
        <f t="shared" si="29"/>
        <v>4138</v>
      </c>
      <c r="W228" s="615">
        <f t="shared" si="29"/>
        <v>9132</v>
      </c>
      <c r="X228" s="615">
        <f t="shared" si="29"/>
        <v>12053</v>
      </c>
      <c r="Y228" s="615">
        <f t="shared" si="29"/>
        <v>8342</v>
      </c>
      <c r="Z228" s="615">
        <f t="shared" si="29"/>
        <v>33608</v>
      </c>
      <c r="AA228" s="615">
        <f t="shared" si="29"/>
        <v>53714</v>
      </c>
      <c r="AB228" s="588">
        <f t="shared" si="29"/>
        <v>2371</v>
      </c>
      <c r="AC228" s="588">
        <f t="shared" si="29"/>
        <v>116078</v>
      </c>
      <c r="AD228" s="588">
        <f t="shared" si="29"/>
        <v>37500</v>
      </c>
    </row>
    <row r="229" spans="1:30" ht="15" customHeight="1">
      <c r="A229" s="586" t="s">
        <v>426</v>
      </c>
      <c r="B229" s="587" t="str">
        <f>IFERROR(CONCATENATE(TEXT(B228,"#,###")," (",ROUND(B224*100,1),"%)"),"-")</f>
        <v>380,964 (1%)</v>
      </c>
      <c r="C229" s="587" t="str">
        <f t="shared" ref="C229:AA229" si="30">IFERROR(CONCATENATE(TEXT(C228,"#,###")," (",ROUND(C224*100,1),"%)"),"-")</f>
        <v>4,336 (3.3%)</v>
      </c>
      <c r="D229" s="587" t="str">
        <f t="shared" si="30"/>
        <v>90,238 (1.8%)</v>
      </c>
      <c r="E229" s="587" t="str">
        <f t="shared" si="30"/>
        <v>203,814 (1.6%)</v>
      </c>
      <c r="F229" s="587" t="str">
        <f t="shared" si="30"/>
        <v>82,576 (-1.5%)</v>
      </c>
      <c r="G229" s="587" t="str">
        <f t="shared" si="30"/>
        <v>632,493 (2.7%)</v>
      </c>
      <c r="H229" s="587" t="str">
        <f t="shared" si="30"/>
        <v>33,437 (1.3%)</v>
      </c>
      <c r="I229" s="587" t="str">
        <f t="shared" si="30"/>
        <v>12,752 (5%)</v>
      </c>
      <c r="J229" s="587" t="str">
        <f t="shared" si="30"/>
        <v>47,669 (0.3%)</v>
      </c>
      <c r="K229" s="587" t="str">
        <f t="shared" si="30"/>
        <v>16,947 (0.4%)</v>
      </c>
      <c r="L229" s="587" t="str">
        <f t="shared" si="30"/>
        <v>18,816 (3.1%)</v>
      </c>
      <c r="M229" s="587" t="str">
        <f t="shared" si="30"/>
        <v>48,723 (-0.6%)</v>
      </c>
      <c r="N229" s="587" t="str">
        <f t="shared" si="30"/>
        <v>17,071 (8.9%)</v>
      </c>
      <c r="O229" s="587" t="str">
        <f t="shared" si="30"/>
        <v>58,476 (2.8%)</v>
      </c>
      <c r="P229" s="587" t="str">
        <f t="shared" si="30"/>
        <v>3,366 (-3.3%)</v>
      </c>
      <c r="Q229" s="587" t="str">
        <f t="shared" si="30"/>
        <v>18,946 (-1.5%)</v>
      </c>
      <c r="R229" s="587" t="str">
        <f t="shared" si="30"/>
        <v>50,239 (0.1%)</v>
      </c>
      <c r="S229" s="587" t="str">
        <f t="shared" si="30"/>
        <v>12,759 (2.9%)</v>
      </c>
      <c r="T229" s="587" t="str">
        <f t="shared" si="30"/>
        <v>10,582 (-3%)</v>
      </c>
      <c r="U229" s="587" t="str">
        <f t="shared" si="30"/>
        <v>5,858 (1.2%)</v>
      </c>
      <c r="V229" s="587" t="str">
        <f t="shared" si="30"/>
        <v>4,138 (5.5%)</v>
      </c>
      <c r="W229" s="587" t="str">
        <f t="shared" si="30"/>
        <v>9,132 (-5.3%)</v>
      </c>
      <c r="X229" s="587" t="str">
        <f t="shared" si="30"/>
        <v>12,053 (-2.4%)</v>
      </c>
      <c r="Y229" s="587" t="str">
        <f t="shared" si="30"/>
        <v>8,342 (9.4%)</v>
      </c>
      <c r="Z229" s="587" t="str">
        <f t="shared" si="30"/>
        <v>33,608 (-1.7%)</v>
      </c>
      <c r="AA229" s="587" t="str">
        <f t="shared" si="30"/>
        <v>53,714 (-0.3%)</v>
      </c>
      <c r="AB229" s="587" t="str">
        <f t="shared" ref="AB229:AD229" si="31">IFERROR(CONCATENATE(AB228," (",ROUND(AB224*100,1),"%)"),"-")</f>
        <v>2371 (4.4%)</v>
      </c>
      <c r="AC229" s="587" t="str">
        <f t="shared" si="31"/>
        <v>116078 (8.6%)</v>
      </c>
      <c r="AD229" s="587" t="str">
        <f t="shared" si="31"/>
        <v>37500 (11.4%)</v>
      </c>
    </row>
    <row r="230" spans="1:30" ht="15" customHeight="1" thickBot="1">
      <c r="A230" s="591" t="s">
        <v>238</v>
      </c>
      <c r="B230" s="588" t="str">
        <f t="shared" ref="B230:R230" si="32">IFERROR(IF(ABS(AVERAGE(B225:B227)-B228)&gt;1.96*SQRT((AVERAGE(B225:B227)/3)+B228),"Sig","Not Sig"),"-")</f>
        <v>Sig</v>
      </c>
      <c r="C230" s="588" t="str">
        <f t="shared" si="32"/>
        <v>Not Sig</v>
      </c>
      <c r="D230" s="588" t="str">
        <f t="shared" si="32"/>
        <v>Sig</v>
      </c>
      <c r="E230" s="588" t="str">
        <f t="shared" si="32"/>
        <v>Sig</v>
      </c>
      <c r="F230" s="588" t="str">
        <f t="shared" si="32"/>
        <v>Sig</v>
      </c>
      <c r="G230" s="588" t="str">
        <f t="shared" si="32"/>
        <v>Sig</v>
      </c>
      <c r="H230" s="588" t="str">
        <f t="shared" si="32"/>
        <v>Sig</v>
      </c>
      <c r="I230" s="588" t="str">
        <f t="shared" si="32"/>
        <v>Sig</v>
      </c>
      <c r="J230" s="588" t="str">
        <f t="shared" si="32"/>
        <v>Not Sig</v>
      </c>
      <c r="K230" s="588" t="str">
        <f t="shared" si="32"/>
        <v>Not Sig</v>
      </c>
      <c r="L230" s="588" t="str">
        <f t="shared" si="32"/>
        <v>Sig</v>
      </c>
      <c r="M230" s="588" t="str">
        <f t="shared" si="32"/>
        <v>Not Sig</v>
      </c>
      <c r="N230" s="588" t="str">
        <f t="shared" si="32"/>
        <v>Sig</v>
      </c>
      <c r="O230" s="588" t="str">
        <f t="shared" si="32"/>
        <v>Sig</v>
      </c>
      <c r="P230" s="588" t="str">
        <f t="shared" si="32"/>
        <v>Not Sig</v>
      </c>
      <c r="Q230" s="588" t="str">
        <f t="shared" si="32"/>
        <v>Not Sig</v>
      </c>
      <c r="R230" s="588" t="str">
        <f t="shared" si="32"/>
        <v>Not Sig</v>
      </c>
      <c r="S230" s="588" t="str">
        <f>IFERROR(IF(ABS(AVERAGE(S225:S227)-S228)&gt;1.96*SQRT((AVERAGE(S225:S227)/3)+S228),"Sig","Not Sig"),"-")</f>
        <v>Sig</v>
      </c>
      <c r="T230" s="588" t="str">
        <f t="shared" ref="T230:AD230" si="33">IFERROR(IF(ABS(AVERAGE(T225:T227)-T228)&gt;1.96*SQRT((AVERAGE(T225:T227)/3)+T228),"Sig","Not Sig"),"-")</f>
        <v>Sig</v>
      </c>
      <c r="U230" s="588" t="str">
        <f t="shared" si="33"/>
        <v>Not Sig</v>
      </c>
      <c r="V230" s="588" t="str">
        <f t="shared" si="33"/>
        <v>Sig</v>
      </c>
      <c r="W230" s="588" t="str">
        <f t="shared" si="33"/>
        <v>Sig</v>
      </c>
      <c r="X230" s="588" t="str">
        <f t="shared" si="33"/>
        <v>Sig</v>
      </c>
      <c r="Y230" s="588" t="str">
        <f t="shared" si="33"/>
        <v>Sig</v>
      </c>
      <c r="Z230" s="588" t="str">
        <f t="shared" si="33"/>
        <v>Sig</v>
      </c>
      <c r="AA230" s="588" t="str">
        <f t="shared" si="33"/>
        <v>Not Sig</v>
      </c>
      <c r="AB230" s="588" t="str">
        <f t="shared" si="33"/>
        <v>Not Sig</v>
      </c>
      <c r="AC230" s="588" t="str">
        <f t="shared" si="33"/>
        <v>Sig</v>
      </c>
      <c r="AD230" s="588" t="str">
        <f t="shared" si="33"/>
        <v>Sig</v>
      </c>
    </row>
    <row r="231" spans="1:30" ht="15" customHeight="1">
      <c r="A231" s="571" t="s">
        <v>248</v>
      </c>
      <c r="B231" s="617"/>
      <c r="C231" s="617"/>
      <c r="D231" s="617"/>
      <c r="E231" s="572"/>
      <c r="F231" s="572"/>
      <c r="G231" s="573"/>
      <c r="H231" s="617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</row>
    <row r="232" spans="1:30" ht="15" customHeight="1">
      <c r="A232" s="577" t="s">
        <v>466</v>
      </c>
      <c r="B232" s="578">
        <f t="shared" ref="B232:AA232" si="34">B32+B72+B112+B152+B192</f>
        <v>2745</v>
      </c>
      <c r="C232" s="578">
        <f t="shared" si="34"/>
        <v>4</v>
      </c>
      <c r="D232" s="578">
        <f t="shared" si="34"/>
        <v>92</v>
      </c>
      <c r="E232" s="578">
        <f t="shared" si="34"/>
        <v>742</v>
      </c>
      <c r="F232" s="578">
        <f t="shared" si="34"/>
        <v>1907</v>
      </c>
      <c r="G232" s="578">
        <f t="shared" si="34"/>
        <v>3102</v>
      </c>
      <c r="H232" s="578">
        <f t="shared" si="34"/>
        <v>296</v>
      </c>
      <c r="I232" s="578">
        <f t="shared" si="34"/>
        <v>35</v>
      </c>
      <c r="J232" s="578">
        <f t="shared" si="34"/>
        <v>262</v>
      </c>
      <c r="K232" s="578">
        <f t="shared" si="34"/>
        <v>124</v>
      </c>
      <c r="L232" s="578">
        <f t="shared" si="34"/>
        <v>252</v>
      </c>
      <c r="M232" s="578">
        <f t="shared" si="34"/>
        <v>342</v>
      </c>
      <c r="N232" s="578">
        <f t="shared" si="34"/>
        <v>12</v>
      </c>
      <c r="O232" s="578">
        <f t="shared" si="34"/>
        <v>168</v>
      </c>
      <c r="P232" s="578">
        <f t="shared" si="34"/>
        <v>8</v>
      </c>
      <c r="Q232" s="578">
        <f t="shared" si="34"/>
        <v>116</v>
      </c>
      <c r="R232" s="578">
        <f t="shared" si="34"/>
        <v>247</v>
      </c>
      <c r="S232" s="578">
        <f t="shared" si="34"/>
        <v>86</v>
      </c>
      <c r="T232" s="578">
        <f t="shared" si="34"/>
        <v>92</v>
      </c>
      <c r="U232" s="578">
        <f t="shared" si="34"/>
        <v>51</v>
      </c>
      <c r="V232" s="578">
        <f t="shared" si="34"/>
        <v>12</v>
      </c>
      <c r="W232" s="578">
        <f t="shared" si="34"/>
        <v>476</v>
      </c>
      <c r="X232" s="578">
        <f t="shared" si="34"/>
        <v>166</v>
      </c>
      <c r="Y232" s="578">
        <f t="shared" si="34"/>
        <v>0</v>
      </c>
      <c r="Z232" s="578">
        <f t="shared" si="34"/>
        <v>0</v>
      </c>
      <c r="AA232" s="578">
        <f t="shared" si="34"/>
        <v>343</v>
      </c>
      <c r="AB232" s="598"/>
      <c r="AC232" s="598"/>
      <c r="AD232" s="594"/>
    </row>
    <row r="233" spans="1:30" ht="15" customHeight="1">
      <c r="A233" s="589" t="s">
        <v>249</v>
      </c>
      <c r="B233" s="620">
        <f t="shared" ref="B233:R233" si="35">IFERROR(B232/B228,"-")</f>
        <v>7.205405235140328E-3</v>
      </c>
      <c r="C233" s="620">
        <f t="shared" si="35"/>
        <v>9.225092250922509E-4</v>
      </c>
      <c r="D233" s="620">
        <f t="shared" si="35"/>
        <v>1.0195261419800971E-3</v>
      </c>
      <c r="E233" s="620">
        <f t="shared" si="35"/>
        <v>3.6405742490702307E-3</v>
      </c>
      <c r="F233" s="620">
        <f t="shared" si="35"/>
        <v>2.3093877155590001E-2</v>
      </c>
      <c r="G233" s="620">
        <f t="shared" si="35"/>
        <v>4.9044021040549066E-3</v>
      </c>
      <c r="H233" s="620">
        <f t="shared" si="35"/>
        <v>8.8524688219636938E-3</v>
      </c>
      <c r="I233" s="620">
        <f t="shared" si="35"/>
        <v>2.7446675031367628E-3</v>
      </c>
      <c r="J233" s="620">
        <f t="shared" si="35"/>
        <v>5.4962344500618853E-3</v>
      </c>
      <c r="K233" s="620">
        <f t="shared" si="35"/>
        <v>7.3169292500147518E-3</v>
      </c>
      <c r="L233" s="620">
        <f t="shared" si="35"/>
        <v>1.3392857142857142E-2</v>
      </c>
      <c r="M233" s="620">
        <f t="shared" si="35"/>
        <v>7.0192722123021984E-3</v>
      </c>
      <c r="N233" s="620">
        <f t="shared" si="35"/>
        <v>7.0294651748579464E-4</v>
      </c>
      <c r="O233" s="620">
        <f t="shared" si="35"/>
        <v>2.872973527601067E-3</v>
      </c>
      <c r="P233" s="620">
        <f t="shared" si="35"/>
        <v>2.3767082590612004E-3</v>
      </c>
      <c r="Q233" s="620">
        <f t="shared" si="35"/>
        <v>6.1226644146521693E-3</v>
      </c>
      <c r="R233" s="620">
        <f t="shared" si="35"/>
        <v>4.9164991341388168E-3</v>
      </c>
      <c r="S233" s="620">
        <f>IFERROR(S232/S228,"-")</f>
        <v>6.7403401520495336E-3</v>
      </c>
      <c r="T233" s="620">
        <f t="shared" ref="T233:AA233" si="36">IFERROR(T232/T228,"-")</f>
        <v>8.6940086940086939E-3</v>
      </c>
      <c r="U233" s="620">
        <f t="shared" si="36"/>
        <v>8.7060430180949128E-3</v>
      </c>
      <c r="V233" s="620">
        <f t="shared" si="36"/>
        <v>2.8999516674722086E-3</v>
      </c>
      <c r="W233" s="620">
        <f t="shared" si="36"/>
        <v>5.2124397722295226E-2</v>
      </c>
      <c r="X233" s="620">
        <f t="shared" si="36"/>
        <v>1.3772504770596532E-2</v>
      </c>
      <c r="Y233" s="620">
        <f t="shared" si="36"/>
        <v>0</v>
      </c>
      <c r="Z233" s="620">
        <f t="shared" si="36"/>
        <v>0</v>
      </c>
      <c r="AA233" s="620">
        <f t="shared" si="36"/>
        <v>6.3856722642141716E-3</v>
      </c>
      <c r="AB233" s="593"/>
      <c r="AC233" s="593"/>
      <c r="AD233" s="595"/>
    </row>
    <row r="234" spans="1:30" ht="15" customHeight="1">
      <c r="A234" s="577" t="s">
        <v>465</v>
      </c>
      <c r="B234" s="578">
        <f t="shared" ref="B234:AA234" si="37">B34+B74+B114+B154+B194</f>
        <v>5460</v>
      </c>
      <c r="C234" s="578">
        <f t="shared" si="37"/>
        <v>14</v>
      </c>
      <c r="D234" s="578">
        <f t="shared" si="37"/>
        <v>315</v>
      </c>
      <c r="E234" s="578">
        <f t="shared" si="37"/>
        <v>1939</v>
      </c>
      <c r="F234" s="578">
        <f t="shared" si="37"/>
        <v>3192</v>
      </c>
      <c r="G234" s="578">
        <f t="shared" si="37"/>
        <v>6016</v>
      </c>
      <c r="H234" s="578">
        <f t="shared" si="37"/>
        <v>544</v>
      </c>
      <c r="I234" s="578">
        <f t="shared" si="37"/>
        <v>62</v>
      </c>
      <c r="J234" s="578">
        <f t="shared" si="37"/>
        <v>641</v>
      </c>
      <c r="K234" s="578">
        <f t="shared" si="37"/>
        <v>286</v>
      </c>
      <c r="L234" s="578">
        <f t="shared" si="37"/>
        <v>549</v>
      </c>
      <c r="M234" s="578">
        <f t="shared" si="37"/>
        <v>1043</v>
      </c>
      <c r="N234" s="578">
        <f t="shared" si="37"/>
        <v>16</v>
      </c>
      <c r="O234" s="578">
        <f t="shared" si="37"/>
        <v>228</v>
      </c>
      <c r="P234" s="578">
        <f t="shared" si="37"/>
        <v>15</v>
      </c>
      <c r="Q234" s="578">
        <f t="shared" si="37"/>
        <v>208</v>
      </c>
      <c r="R234" s="578">
        <f t="shared" si="37"/>
        <v>338</v>
      </c>
      <c r="S234" s="578">
        <f t="shared" si="37"/>
        <v>196</v>
      </c>
      <c r="T234" s="578">
        <f t="shared" si="37"/>
        <v>154</v>
      </c>
      <c r="U234" s="578">
        <f t="shared" si="37"/>
        <v>82</v>
      </c>
      <c r="V234" s="578">
        <f t="shared" si="37"/>
        <v>33</v>
      </c>
      <c r="W234" s="578">
        <f t="shared" si="37"/>
        <v>762</v>
      </c>
      <c r="X234" s="578">
        <f t="shared" si="37"/>
        <v>303</v>
      </c>
      <c r="Y234" s="578">
        <f t="shared" si="37"/>
        <v>0</v>
      </c>
      <c r="Z234" s="578">
        <f t="shared" si="37"/>
        <v>1</v>
      </c>
      <c r="AA234" s="578">
        <f t="shared" si="37"/>
        <v>530</v>
      </c>
      <c r="AB234" s="598"/>
      <c r="AC234" s="598"/>
      <c r="AD234" s="594"/>
    </row>
    <row r="235" spans="1:30" ht="15" customHeight="1" thickBot="1">
      <c r="A235" s="589" t="s">
        <v>251</v>
      </c>
      <c r="B235" s="620">
        <f t="shared" ref="B235:AA235" si="38">IFERROR(B234/B228,"-")</f>
        <v>1.4332062872082401E-2</v>
      </c>
      <c r="C235" s="620">
        <f t="shared" si="38"/>
        <v>3.2287822878228783E-3</v>
      </c>
      <c r="D235" s="620">
        <f t="shared" si="38"/>
        <v>3.4907688556927237E-3</v>
      </c>
      <c r="E235" s="620">
        <f t="shared" si="38"/>
        <v>9.5135761037023949E-3</v>
      </c>
      <c r="F235" s="620">
        <f t="shared" si="38"/>
        <v>3.8655299360589035E-2</v>
      </c>
      <c r="G235" s="620">
        <f t="shared" si="38"/>
        <v>9.5115677169549696E-3</v>
      </c>
      <c r="H235" s="620">
        <f t="shared" si="38"/>
        <v>1.6269402159284626E-2</v>
      </c>
      <c r="I235" s="620">
        <f t="shared" si="38"/>
        <v>4.86198243412798E-3</v>
      </c>
      <c r="J235" s="620">
        <f t="shared" si="38"/>
        <v>1.3446894207975834E-2</v>
      </c>
      <c r="K235" s="620">
        <f t="shared" si="38"/>
        <v>1.6876143270195314E-2</v>
      </c>
      <c r="L235" s="620">
        <f t="shared" si="38"/>
        <v>2.9177295918367346E-2</v>
      </c>
      <c r="M235" s="620">
        <f t="shared" si="38"/>
        <v>2.1406727828746176E-2</v>
      </c>
      <c r="N235" s="620">
        <f t="shared" si="38"/>
        <v>9.3726202331439286E-4</v>
      </c>
      <c r="O235" s="620">
        <f t="shared" si="38"/>
        <v>3.8990355017443053E-3</v>
      </c>
      <c r="P235" s="620">
        <f t="shared" si="38"/>
        <v>4.4563279857397506E-3</v>
      </c>
      <c r="Q235" s="620">
        <f t="shared" si="38"/>
        <v>1.0978570674548717E-2</v>
      </c>
      <c r="R235" s="620">
        <f t="shared" si="38"/>
        <v>6.7278409204004855E-3</v>
      </c>
      <c r="S235" s="620">
        <f t="shared" si="38"/>
        <v>1.5361705462810566E-2</v>
      </c>
      <c r="T235" s="620">
        <f t="shared" si="38"/>
        <v>1.4553014553014554E-2</v>
      </c>
      <c r="U235" s="620">
        <f t="shared" si="38"/>
        <v>1.3997951519289859E-2</v>
      </c>
      <c r="V235" s="620">
        <f t="shared" si="38"/>
        <v>7.9748670855485735E-3</v>
      </c>
      <c r="W235" s="620">
        <f t="shared" si="38"/>
        <v>8.3442838370565042E-2</v>
      </c>
      <c r="X235" s="620">
        <f t="shared" si="38"/>
        <v>2.5138969551149092E-2</v>
      </c>
      <c r="Y235" s="620">
        <f t="shared" si="38"/>
        <v>0</v>
      </c>
      <c r="Z235" s="620">
        <f t="shared" si="38"/>
        <v>2.9754820280885503E-5</v>
      </c>
      <c r="AA235" s="620">
        <f t="shared" si="38"/>
        <v>9.8670737610306435E-3</v>
      </c>
      <c r="AB235" s="593"/>
      <c r="AC235" s="593"/>
      <c r="AD235" s="595"/>
    </row>
    <row r="236" spans="1:30" ht="15" customHeight="1">
      <c r="A236" s="571" t="s">
        <v>252</v>
      </c>
      <c r="B236" s="617"/>
      <c r="C236" s="617"/>
      <c r="D236" s="617"/>
      <c r="E236" s="572"/>
      <c r="F236" s="572"/>
      <c r="G236" s="573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96"/>
    </row>
    <row r="237" spans="1:30" ht="15" customHeight="1">
      <c r="A237" s="597" t="s">
        <v>467</v>
      </c>
      <c r="B237" s="578">
        <f t="shared" ref="B237:AA237" si="39">B37+B77+B117+B157+B197</f>
        <v>325474</v>
      </c>
      <c r="C237" s="578">
        <f t="shared" si="39"/>
        <v>4021</v>
      </c>
      <c r="D237" s="578">
        <f t="shared" si="39"/>
        <v>86788</v>
      </c>
      <c r="E237" s="578">
        <f t="shared" si="39"/>
        <v>181810</v>
      </c>
      <c r="F237" s="578">
        <f t="shared" si="39"/>
        <v>52855</v>
      </c>
      <c r="G237" s="578">
        <f t="shared" si="39"/>
        <v>569097</v>
      </c>
      <c r="H237" s="578">
        <f t="shared" si="39"/>
        <v>28980</v>
      </c>
      <c r="I237" s="578">
        <f t="shared" si="39"/>
        <v>12391</v>
      </c>
      <c r="J237" s="578">
        <f t="shared" si="39"/>
        <v>42545</v>
      </c>
      <c r="K237" s="578">
        <f t="shared" si="39"/>
        <v>15714</v>
      </c>
      <c r="L237" s="578">
        <f t="shared" si="39"/>
        <v>9810</v>
      </c>
      <c r="M237" s="578">
        <f t="shared" si="39"/>
        <v>34604</v>
      </c>
      <c r="N237" s="578">
        <f t="shared" si="39"/>
        <v>16984</v>
      </c>
      <c r="O237" s="578">
        <f t="shared" si="39"/>
        <v>57581</v>
      </c>
      <c r="P237" s="578">
        <f t="shared" si="39"/>
        <v>3302</v>
      </c>
      <c r="Q237" s="578">
        <f t="shared" si="39"/>
        <v>17800</v>
      </c>
      <c r="R237" s="578">
        <f t="shared" si="39"/>
        <v>43753</v>
      </c>
      <c r="S237" s="578">
        <f t="shared" si="39"/>
        <v>9519</v>
      </c>
      <c r="T237" s="578">
        <f t="shared" si="39"/>
        <v>9538</v>
      </c>
      <c r="U237" s="578">
        <f t="shared" si="39"/>
        <v>4149</v>
      </c>
      <c r="V237" s="578">
        <f t="shared" si="39"/>
        <v>3976</v>
      </c>
      <c r="W237" s="578">
        <f t="shared" si="39"/>
        <v>4417</v>
      </c>
      <c r="X237" s="578">
        <f t="shared" si="39"/>
        <v>10411</v>
      </c>
      <c r="Y237" s="578">
        <f t="shared" si="39"/>
        <v>8332</v>
      </c>
      <c r="Z237" s="578">
        <f t="shared" si="39"/>
        <v>33575</v>
      </c>
      <c r="AA237" s="578">
        <f t="shared" si="39"/>
        <v>46958</v>
      </c>
      <c r="AB237" s="598"/>
      <c r="AC237" s="598"/>
      <c r="AD237" s="594"/>
    </row>
    <row r="238" spans="1:30" ht="15" customHeight="1" thickBot="1">
      <c r="A238" s="599" t="s">
        <v>253</v>
      </c>
      <c r="B238" s="620">
        <f t="shared" ref="B238:AA238" si="40">IFERROR(B237/B228,"-")</f>
        <v>0.8543431925326278</v>
      </c>
      <c r="C238" s="620">
        <f t="shared" si="40"/>
        <v>0.92735239852398521</v>
      </c>
      <c r="D238" s="620">
        <f t="shared" si="40"/>
        <v>0.9617677696757464</v>
      </c>
      <c r="E238" s="620">
        <f t="shared" si="40"/>
        <v>0.89203881970816534</v>
      </c>
      <c r="F238" s="620">
        <f t="shared" si="40"/>
        <v>0.64007701995737265</v>
      </c>
      <c r="G238" s="620">
        <f t="shared" si="40"/>
        <v>0.89976806067418924</v>
      </c>
      <c r="H238" s="620">
        <f t="shared" si="40"/>
        <v>0.86670454885306691</v>
      </c>
      <c r="I238" s="620">
        <f t="shared" si="40"/>
        <v>0.97169071518193229</v>
      </c>
      <c r="J238" s="620">
        <f t="shared" si="40"/>
        <v>0.89250875831253018</v>
      </c>
      <c r="K238" s="620">
        <f t="shared" si="40"/>
        <v>0.92724375995751462</v>
      </c>
      <c r="L238" s="620">
        <f t="shared" si="40"/>
        <v>0.52136479591836737</v>
      </c>
      <c r="M238" s="620">
        <f t="shared" si="40"/>
        <v>0.71021899308334868</v>
      </c>
      <c r="N238" s="620">
        <f t="shared" si="40"/>
        <v>0.99490363774822799</v>
      </c>
      <c r="O238" s="620">
        <f t="shared" si="40"/>
        <v>0.98469457555236339</v>
      </c>
      <c r="P238" s="620">
        <f t="shared" si="40"/>
        <v>0.98098633392751045</v>
      </c>
      <c r="Q238" s="620">
        <f t="shared" si="40"/>
        <v>0.93951229811041903</v>
      </c>
      <c r="R238" s="620">
        <f t="shared" si="40"/>
        <v>0.87089711180556939</v>
      </c>
      <c r="S238" s="620">
        <f t="shared" si="40"/>
        <v>0.7460616035739478</v>
      </c>
      <c r="T238" s="620">
        <f t="shared" si="40"/>
        <v>0.9013419013419014</v>
      </c>
      <c r="U238" s="620">
        <f t="shared" si="40"/>
        <v>0.70826220553089791</v>
      </c>
      <c r="V238" s="620">
        <f t="shared" si="40"/>
        <v>0.96085065248912516</v>
      </c>
      <c r="W238" s="620">
        <f t="shared" si="40"/>
        <v>0.48368374945247483</v>
      </c>
      <c r="X238" s="620">
        <f t="shared" si="40"/>
        <v>0.86376835642578609</v>
      </c>
      <c r="Y238" s="620">
        <f t="shared" si="40"/>
        <v>0.9988012467034284</v>
      </c>
      <c r="Z238" s="620">
        <f t="shared" si="40"/>
        <v>0.9990180909307308</v>
      </c>
      <c r="AA238" s="620">
        <f t="shared" si="40"/>
        <v>0.87422273522731508</v>
      </c>
      <c r="AB238" s="593"/>
      <c r="AC238" s="593"/>
      <c r="AD238" s="595"/>
    </row>
    <row r="239" spans="1:30" ht="15" customHeight="1">
      <c r="A239" s="571" t="s">
        <v>254</v>
      </c>
      <c r="B239" s="617"/>
      <c r="C239" s="617"/>
      <c r="D239" s="617"/>
      <c r="E239" s="572"/>
      <c r="F239" s="572"/>
      <c r="G239" s="573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96"/>
    </row>
    <row r="240" spans="1:30" ht="15" customHeight="1">
      <c r="A240" s="600" t="s">
        <v>471</v>
      </c>
      <c r="B240" s="578">
        <f t="shared" ref="B240:AA240" si="41">B40+B80+B120+B160+B200</f>
        <v>6587</v>
      </c>
      <c r="C240" s="578">
        <f t="shared" si="41"/>
        <v>105</v>
      </c>
      <c r="D240" s="578">
        <f t="shared" si="41"/>
        <v>1203</v>
      </c>
      <c r="E240" s="578">
        <f t="shared" si="41"/>
        <v>3417</v>
      </c>
      <c r="F240" s="578">
        <f t="shared" si="41"/>
        <v>1862</v>
      </c>
      <c r="G240" s="578">
        <f t="shared" si="41"/>
        <v>8576</v>
      </c>
      <c r="H240" s="578">
        <f t="shared" si="41"/>
        <v>1550</v>
      </c>
      <c r="I240" s="578">
        <f t="shared" si="41"/>
        <v>232</v>
      </c>
      <c r="J240" s="578">
        <f t="shared" si="41"/>
        <v>408</v>
      </c>
      <c r="K240" s="578">
        <f t="shared" si="41"/>
        <v>293</v>
      </c>
      <c r="L240" s="578">
        <f t="shared" si="41"/>
        <v>627</v>
      </c>
      <c r="M240" s="578">
        <f t="shared" si="41"/>
        <v>1096</v>
      </c>
      <c r="N240" s="578">
        <f t="shared" si="41"/>
        <v>0</v>
      </c>
      <c r="O240" s="578">
        <f t="shared" si="41"/>
        <v>570</v>
      </c>
      <c r="P240" s="578">
        <f t="shared" si="41"/>
        <v>36</v>
      </c>
      <c r="Q240" s="578">
        <f t="shared" si="41"/>
        <v>228</v>
      </c>
      <c r="R240" s="578">
        <f t="shared" si="41"/>
        <v>202</v>
      </c>
      <c r="S240" s="578">
        <f t="shared" si="41"/>
        <v>127</v>
      </c>
      <c r="T240" s="578">
        <f t="shared" si="41"/>
        <v>88</v>
      </c>
      <c r="U240" s="578">
        <f t="shared" si="41"/>
        <v>22</v>
      </c>
      <c r="V240" s="578">
        <f t="shared" si="41"/>
        <v>97</v>
      </c>
      <c r="W240" s="578">
        <f t="shared" si="41"/>
        <v>859</v>
      </c>
      <c r="X240" s="578">
        <f t="shared" si="41"/>
        <v>152</v>
      </c>
      <c r="Y240" s="578">
        <f t="shared" si="41"/>
        <v>18</v>
      </c>
      <c r="Z240" s="578">
        <f t="shared" si="41"/>
        <v>48</v>
      </c>
      <c r="AA240" s="578">
        <f t="shared" si="41"/>
        <v>1638</v>
      </c>
      <c r="AB240" s="598"/>
      <c r="AC240" s="598"/>
      <c r="AD240" s="594"/>
    </row>
    <row r="241" spans="1:30" ht="15" customHeight="1">
      <c r="A241" s="601" t="s">
        <v>256</v>
      </c>
      <c r="B241" s="620">
        <f>IFERROR(B240/B237,"-")</f>
        <v>2.0238175706815291E-2</v>
      </c>
      <c r="C241" s="620">
        <f t="shared" ref="C241:AA241" si="42">IFERROR(C240/C237,"-")</f>
        <v>2.6112907237005718E-2</v>
      </c>
      <c r="D241" s="620">
        <f t="shared" si="42"/>
        <v>1.3861363322118266E-2</v>
      </c>
      <c r="E241" s="620">
        <f t="shared" si="42"/>
        <v>1.8794345745558549E-2</v>
      </c>
      <c r="F241" s="620">
        <f t="shared" si="42"/>
        <v>3.5228455207643554E-2</v>
      </c>
      <c r="G241" s="620">
        <f t="shared" si="42"/>
        <v>1.5069487275455679E-2</v>
      </c>
      <c r="H241" s="620">
        <f t="shared" si="42"/>
        <v>5.3485162180814352E-2</v>
      </c>
      <c r="I241" s="620">
        <f t="shared" si="42"/>
        <v>1.8723266887256881E-2</v>
      </c>
      <c r="J241" s="620">
        <f t="shared" si="42"/>
        <v>9.5898460453637327E-3</v>
      </c>
      <c r="K241" s="620">
        <f t="shared" si="42"/>
        <v>1.8645793559882908E-2</v>
      </c>
      <c r="L241" s="620">
        <f t="shared" si="42"/>
        <v>6.3914373088685014E-2</v>
      </c>
      <c r="M241" s="620">
        <f t="shared" si="42"/>
        <v>3.1672639001271527E-2</v>
      </c>
      <c r="N241" s="620">
        <f t="shared" si="42"/>
        <v>0</v>
      </c>
      <c r="O241" s="620">
        <f t="shared" si="42"/>
        <v>9.8990986610166549E-3</v>
      </c>
      <c r="P241" s="620">
        <f t="shared" si="42"/>
        <v>1.0902483343428226E-2</v>
      </c>
      <c r="Q241" s="620">
        <f t="shared" si="42"/>
        <v>1.2808988764044944E-2</v>
      </c>
      <c r="R241" s="620">
        <f t="shared" si="42"/>
        <v>4.6168262747697305E-3</v>
      </c>
      <c r="S241" s="620">
        <f t="shared" si="42"/>
        <v>1.3341737577476625E-2</v>
      </c>
      <c r="T241" s="620">
        <f t="shared" si="42"/>
        <v>9.2262528832040263E-3</v>
      </c>
      <c r="U241" s="620">
        <f t="shared" si="42"/>
        <v>5.3024825259098581E-3</v>
      </c>
      <c r="V241" s="620">
        <f t="shared" si="42"/>
        <v>2.4396378269617706E-2</v>
      </c>
      <c r="W241" s="620">
        <f t="shared" si="42"/>
        <v>0.19447588861218021</v>
      </c>
      <c r="X241" s="620">
        <f t="shared" si="42"/>
        <v>1.4599942368648545E-2</v>
      </c>
      <c r="Y241" s="620">
        <f t="shared" si="42"/>
        <v>2.1603456553048487E-3</v>
      </c>
      <c r="Z241" s="620">
        <f t="shared" si="42"/>
        <v>1.4296351451973195E-3</v>
      </c>
      <c r="AA241" s="620">
        <f t="shared" si="42"/>
        <v>3.4882235188892205E-2</v>
      </c>
      <c r="AB241" s="593"/>
      <c r="AC241" s="593"/>
      <c r="AD241" s="595"/>
    </row>
    <row r="242" spans="1:30" ht="15" customHeight="1">
      <c r="A242" s="577" t="s">
        <v>469</v>
      </c>
      <c r="B242" s="578">
        <f t="shared" ref="B242:AA242" si="43">B42+B82+B122+B162+B202</f>
        <v>15703</v>
      </c>
      <c r="C242" s="578">
        <f t="shared" si="43"/>
        <v>197</v>
      </c>
      <c r="D242" s="578">
        <f t="shared" si="43"/>
        <v>1661</v>
      </c>
      <c r="E242" s="578">
        <f t="shared" si="43"/>
        <v>7060</v>
      </c>
      <c r="F242" s="578">
        <f t="shared" si="43"/>
        <v>6785</v>
      </c>
      <c r="G242" s="578">
        <f t="shared" si="43"/>
        <v>20638</v>
      </c>
      <c r="H242" s="578">
        <f t="shared" si="43"/>
        <v>3545</v>
      </c>
      <c r="I242" s="578">
        <f t="shared" si="43"/>
        <v>81</v>
      </c>
      <c r="J242" s="578">
        <f t="shared" si="43"/>
        <v>466</v>
      </c>
      <c r="K242" s="578">
        <f t="shared" si="43"/>
        <v>129</v>
      </c>
      <c r="L242" s="578">
        <f t="shared" si="43"/>
        <v>3631</v>
      </c>
      <c r="M242" s="578">
        <f t="shared" si="43"/>
        <v>1087</v>
      </c>
      <c r="N242" s="578">
        <f t="shared" si="43"/>
        <v>80</v>
      </c>
      <c r="O242" s="578">
        <f t="shared" si="43"/>
        <v>66</v>
      </c>
      <c r="P242" s="578">
        <f t="shared" si="43"/>
        <v>7</v>
      </c>
      <c r="Q242" s="578">
        <f t="shared" si="43"/>
        <v>92</v>
      </c>
      <c r="R242" s="578">
        <f t="shared" si="43"/>
        <v>2255</v>
      </c>
      <c r="S242" s="578">
        <f t="shared" si="43"/>
        <v>1745</v>
      </c>
      <c r="T242" s="578">
        <f t="shared" si="43"/>
        <v>222</v>
      </c>
      <c r="U242" s="578">
        <f t="shared" si="43"/>
        <v>1282</v>
      </c>
      <c r="V242" s="578">
        <f t="shared" si="43"/>
        <v>41</v>
      </c>
      <c r="W242" s="578">
        <f t="shared" si="43"/>
        <v>124</v>
      </c>
      <c r="X242" s="578">
        <f t="shared" si="43"/>
        <v>855</v>
      </c>
      <c r="Y242" s="578">
        <f t="shared" si="43"/>
        <v>6</v>
      </c>
      <c r="Z242" s="578">
        <f t="shared" si="43"/>
        <v>29</v>
      </c>
      <c r="AA242" s="578">
        <f t="shared" si="43"/>
        <v>4279</v>
      </c>
      <c r="AB242" s="598"/>
      <c r="AC242" s="598"/>
      <c r="AD242" s="594"/>
    </row>
    <row r="243" spans="1:30" ht="15" customHeight="1" thickBot="1">
      <c r="A243" s="602" t="s">
        <v>470</v>
      </c>
      <c r="B243" s="621">
        <f>IFERROR(B242/(B228-B237),"-")</f>
        <v>0.28298792575238779</v>
      </c>
      <c r="C243" s="621">
        <f t="shared" ref="C243:AA243" si="44">IFERROR(C242/(C228-C237),"-")</f>
        <v>0.6253968253968254</v>
      </c>
      <c r="D243" s="621">
        <f t="shared" si="44"/>
        <v>0.48144927536231885</v>
      </c>
      <c r="E243" s="621">
        <f t="shared" si="44"/>
        <v>0.32085075440828942</v>
      </c>
      <c r="F243" s="621">
        <f t="shared" si="44"/>
        <v>0.22828976144813432</v>
      </c>
      <c r="G243" s="621">
        <f t="shared" si="44"/>
        <v>0.32554104359896524</v>
      </c>
      <c r="H243" s="621">
        <f t="shared" si="44"/>
        <v>0.7953780569890061</v>
      </c>
      <c r="I243" s="621">
        <f t="shared" si="44"/>
        <v>0.22437673130193905</v>
      </c>
      <c r="J243" s="621">
        <f t="shared" si="44"/>
        <v>9.0944574551131932E-2</v>
      </c>
      <c r="K243" s="621">
        <f t="shared" si="44"/>
        <v>0.10462287104622871</v>
      </c>
      <c r="L243" s="621">
        <f t="shared" si="44"/>
        <v>0.40317566067066402</v>
      </c>
      <c r="M243" s="621">
        <f t="shared" si="44"/>
        <v>7.6988455273036341E-2</v>
      </c>
      <c r="N243" s="621">
        <f t="shared" si="44"/>
        <v>0.91954022988505746</v>
      </c>
      <c r="O243" s="621">
        <f t="shared" si="44"/>
        <v>7.3743016759776542E-2</v>
      </c>
      <c r="P243" s="621">
        <f t="shared" si="44"/>
        <v>0.109375</v>
      </c>
      <c r="Q243" s="621">
        <f t="shared" si="44"/>
        <v>8.0279232111692841E-2</v>
      </c>
      <c r="R243" s="621">
        <f t="shared" si="44"/>
        <v>0.34767190872648784</v>
      </c>
      <c r="S243" s="621">
        <f t="shared" si="44"/>
        <v>0.5385802469135802</v>
      </c>
      <c r="T243" s="621">
        <f t="shared" si="44"/>
        <v>0.21264367816091953</v>
      </c>
      <c r="U243" s="621">
        <f t="shared" si="44"/>
        <v>0.75014628437682851</v>
      </c>
      <c r="V243" s="621">
        <f t="shared" si="44"/>
        <v>0.25308641975308643</v>
      </c>
      <c r="W243" s="621">
        <f t="shared" si="44"/>
        <v>2.6299045599151645E-2</v>
      </c>
      <c r="X243" s="621">
        <f t="shared" si="44"/>
        <v>0.52070645554202188</v>
      </c>
      <c r="Y243" s="621">
        <f t="shared" si="44"/>
        <v>0.6</v>
      </c>
      <c r="Z243" s="621">
        <f t="shared" si="44"/>
        <v>0.87878787878787878</v>
      </c>
      <c r="AA243" s="621">
        <f t="shared" si="44"/>
        <v>0.63336293664890464</v>
      </c>
      <c r="AB243" s="603"/>
      <c r="AC243" s="603"/>
      <c r="AD243" s="609"/>
    </row>
    <row r="244" spans="1:30" ht="15" customHeight="1">
      <c r="A244" s="571" t="s">
        <v>258</v>
      </c>
      <c r="B244" s="572"/>
      <c r="C244" s="572"/>
      <c r="D244" s="572"/>
      <c r="E244" s="572"/>
      <c r="F244" s="572"/>
      <c r="G244" s="573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96"/>
    </row>
    <row r="245" spans="1:30" ht="15" customHeight="1">
      <c r="A245" s="600" t="s">
        <v>468</v>
      </c>
      <c r="B245" s="578">
        <f t="shared" ref="B245:AA245" si="45">B45+B85+B125+B165+B205</f>
        <v>172565</v>
      </c>
      <c r="C245" s="578">
        <f t="shared" si="45"/>
        <v>522</v>
      </c>
      <c r="D245" s="578">
        <f t="shared" si="45"/>
        <v>21464</v>
      </c>
      <c r="E245" s="578">
        <f t="shared" si="45"/>
        <v>86185</v>
      </c>
      <c r="F245" s="578">
        <f t="shared" si="45"/>
        <v>64394</v>
      </c>
      <c r="G245" s="578">
        <f t="shared" si="45"/>
        <v>177146</v>
      </c>
      <c r="H245" s="578">
        <f t="shared" si="45"/>
        <v>13801</v>
      </c>
      <c r="I245" s="578">
        <f t="shared" si="45"/>
        <v>4097</v>
      </c>
      <c r="J245" s="578">
        <f t="shared" si="45"/>
        <v>17956</v>
      </c>
      <c r="K245" s="578">
        <f t="shared" si="45"/>
        <v>13091</v>
      </c>
      <c r="L245" s="578">
        <f t="shared" si="45"/>
        <v>15899</v>
      </c>
      <c r="M245" s="578">
        <f t="shared" si="45"/>
        <v>37414</v>
      </c>
      <c r="N245" s="578">
        <f t="shared" si="45"/>
        <v>2599</v>
      </c>
      <c r="O245" s="578">
        <f t="shared" si="45"/>
        <v>12258</v>
      </c>
      <c r="P245" s="578">
        <f t="shared" si="45"/>
        <v>950</v>
      </c>
      <c r="Q245" s="578">
        <f t="shared" si="45"/>
        <v>7372</v>
      </c>
      <c r="R245" s="578">
        <f t="shared" si="45"/>
        <v>12357</v>
      </c>
      <c r="S245" s="578">
        <f t="shared" si="45"/>
        <v>4448</v>
      </c>
      <c r="T245" s="578">
        <f t="shared" si="45"/>
        <v>5635</v>
      </c>
      <c r="U245" s="578">
        <f t="shared" si="45"/>
        <v>4514</v>
      </c>
      <c r="V245" s="578">
        <f t="shared" si="45"/>
        <v>608</v>
      </c>
      <c r="W245" s="578">
        <f t="shared" si="45"/>
        <v>10277</v>
      </c>
      <c r="X245" s="578">
        <f t="shared" si="45"/>
        <v>9289</v>
      </c>
      <c r="Y245" s="578">
        <f t="shared" si="45"/>
        <v>1</v>
      </c>
      <c r="Z245" s="578">
        <f t="shared" si="45"/>
        <v>0</v>
      </c>
      <c r="AA245" s="578">
        <f t="shared" si="45"/>
        <v>3698</v>
      </c>
      <c r="AB245" s="598"/>
      <c r="AC245" s="598"/>
      <c r="AD245" s="594"/>
    </row>
    <row r="246" spans="1:30" ht="15" customHeight="1">
      <c r="A246" s="601" t="s">
        <v>259</v>
      </c>
      <c r="B246" s="606">
        <f>IFERROR(B245/(B228-B188+B187),"-")</f>
        <v>0.45325127978840479</v>
      </c>
      <c r="C246" s="606">
        <f t="shared" ref="C246:AA246" si="46">IFERROR(C245/(C228-C188+C187),"-")</f>
        <v>0.11942347288949898</v>
      </c>
      <c r="D246" s="606">
        <f t="shared" si="46"/>
        <v>0.23818982832665653</v>
      </c>
      <c r="E246" s="606">
        <f t="shared" si="46"/>
        <v>0.42322027489552694</v>
      </c>
      <c r="F246" s="606">
        <f t="shared" si="46"/>
        <v>0.77956950194910535</v>
      </c>
      <c r="G246" s="606">
        <f t="shared" si="46"/>
        <v>0.28041543261567103</v>
      </c>
      <c r="H246" s="606">
        <f t="shared" si="46"/>
        <v>0.41245031529242998</v>
      </c>
      <c r="I246" s="606">
        <f t="shared" si="46"/>
        <v>0.32244608846214384</v>
      </c>
      <c r="J246" s="606">
        <f t="shared" si="46"/>
        <v>0.37759179038566681</v>
      </c>
      <c r="K246" s="606">
        <f t="shared" si="46"/>
        <v>0.77283192632386799</v>
      </c>
      <c r="L246" s="606">
        <f t="shared" si="46"/>
        <v>0.84291167426571945</v>
      </c>
      <c r="M246" s="606">
        <f t="shared" si="46"/>
        <v>0.76760837898278655</v>
      </c>
      <c r="N246" s="606">
        <f t="shared" si="46"/>
        <v>0.15308045706208034</v>
      </c>
      <c r="O246" s="606">
        <f t="shared" si="46"/>
        <v>0.21038720307565564</v>
      </c>
      <c r="P246" s="606">
        <f t="shared" si="46"/>
        <v>0.27908343125734431</v>
      </c>
      <c r="Q246" s="606">
        <f t="shared" si="46"/>
        <v>0.38822476170414449</v>
      </c>
      <c r="R246" s="606">
        <f t="shared" si="46"/>
        <v>0.24499871126355652</v>
      </c>
      <c r="S246" s="606">
        <f t="shared" si="46"/>
        <v>0.34837092731829572</v>
      </c>
      <c r="T246" s="606">
        <f t="shared" si="46"/>
        <v>0.53402198635329801</v>
      </c>
      <c r="U246" s="606">
        <f t="shared" si="46"/>
        <v>0.76677424834380836</v>
      </c>
      <c r="V246" s="606">
        <f t="shared" si="46"/>
        <v>0.14569853822190271</v>
      </c>
      <c r="W246" s="606">
        <f t="shared" si="46"/>
        <v>1.138095238095238</v>
      </c>
      <c r="X246" s="606">
        <f t="shared" si="46"/>
        <v>0.77524620263728927</v>
      </c>
      <c r="Y246" s="606">
        <f t="shared" si="46"/>
        <v>1.2017786323759164E-4</v>
      </c>
      <c r="Z246" s="606">
        <f t="shared" si="46"/>
        <v>0</v>
      </c>
      <c r="AA246" s="606">
        <f t="shared" si="46"/>
        <v>6.8702857355181515E-2</v>
      </c>
      <c r="AB246" s="610"/>
      <c r="AC246" s="610"/>
      <c r="AD246" s="606"/>
    </row>
    <row r="247" spans="1:30" ht="15" customHeight="1"/>
    <row r="248" spans="1:30" ht="15" customHeight="1">
      <c r="B248" s="748"/>
      <c r="C248" s="748"/>
      <c r="D248" s="748"/>
      <c r="E248" s="748"/>
      <c r="F248" s="748"/>
      <c r="G248" s="748"/>
      <c r="H248" s="748"/>
      <c r="I248" s="748"/>
      <c r="J248" s="748"/>
      <c r="K248" s="748"/>
      <c r="L248" s="748"/>
      <c r="M248" s="748"/>
      <c r="N248" s="748"/>
      <c r="O248" s="748"/>
      <c r="P248" s="748"/>
      <c r="Q248" s="748"/>
      <c r="R248" s="748"/>
      <c r="S248" s="748"/>
      <c r="T248" s="748"/>
      <c r="U248" s="748"/>
      <c r="V248" s="748"/>
      <c r="W248" s="748"/>
      <c r="X248" s="748"/>
      <c r="Y248" s="748"/>
      <c r="Z248" s="748"/>
      <c r="AA248" s="748"/>
      <c r="AB248" s="748"/>
      <c r="AC248" s="748"/>
      <c r="AD248" s="748"/>
    </row>
    <row r="249" spans="1:30" ht="15" customHeight="1"/>
    <row r="250" spans="1:30" ht="15" customHeight="1"/>
    <row r="251" spans="1:30" ht="15" customHeight="1"/>
    <row r="252" spans="1:30" ht="15" customHeight="1"/>
    <row r="253" spans="1:30" ht="15" customHeight="1"/>
    <row r="254" spans="1:30" ht="15" customHeight="1"/>
    <row r="255" spans="1:30" ht="15" customHeight="1"/>
    <row r="256" spans="1:30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</sheetData>
  <autoFilter ref="A1:A279"/>
  <mergeCells count="1">
    <mergeCell ref="A1:A2"/>
  </mergeCells>
  <conditionalFormatting sqref="H25:H28 B23:G28 H23 H65:H68 B63:G68 H63 B70:AD70 B56:AD56 I63:AD68 H145:H148 B143:G148 H143 H185:H188 B183:G188 H183 B190:AD190 B176:AD176 I183:AD188 H105:H108 B103:G108 H103 B110:AD110 B96:AD96 I103:AD108 B30:AD30 B16:AD16 I23:AD28 B136:AD136 B150:AD150 I143:AD148">
    <cfRule type="cellIs" dxfId="16" priority="21" stopIfTrue="1" operator="equal">
      <formula>"Sig"</formula>
    </cfRule>
    <cfRule type="cellIs" dxfId="15" priority="22" stopIfTrue="1" operator="equal">
      <formula>"Not Sig"</formula>
    </cfRule>
  </conditionalFormatting>
  <conditionalFormatting sqref="AC16:AD16 AC23:AD29">
    <cfRule type="cellIs" dxfId="14" priority="11" stopIfTrue="1" operator="equal">
      <formula>"Sig"</formula>
    </cfRule>
    <cfRule type="cellIs" dxfId="13" priority="12" stopIfTrue="1" operator="equal">
      <formula>"Not Sig"</formula>
    </cfRule>
  </conditionalFormatting>
  <conditionalFormatting sqref="AB56:AD56 AB63:AD70">
    <cfRule type="cellIs" dxfId="12" priority="9" stopIfTrue="1" operator="equal">
      <formula>"Sig"</formula>
    </cfRule>
    <cfRule type="cellIs" dxfId="11" priority="10" stopIfTrue="1" operator="equal">
      <formula>"Not Sig"</formula>
    </cfRule>
  </conditionalFormatting>
  <conditionalFormatting sqref="AB96:AD96 AB103:AD110">
    <cfRule type="cellIs" dxfId="10" priority="7" stopIfTrue="1" operator="equal">
      <formula>"Sig"</formula>
    </cfRule>
    <cfRule type="cellIs" dxfId="9" priority="8" stopIfTrue="1" operator="equal">
      <formula>"Not Sig"</formula>
    </cfRule>
  </conditionalFormatting>
  <conditionalFormatting sqref="AB176:AD176 AB183:AD190">
    <cfRule type="cellIs" dxfId="8" priority="5" stopIfTrue="1" operator="equal">
      <formula>"Sig"</formula>
    </cfRule>
    <cfRule type="cellIs" dxfId="7" priority="6" stopIfTrue="1" operator="equal">
      <formula>"Not Sig"</formula>
    </cfRule>
  </conditionalFormatting>
  <conditionalFormatting sqref="H225:H228 B223:G228 H223 B230:AD230 B216:AD216 I223:AD228">
    <cfRule type="cellIs" dxfId="6" priority="3" stopIfTrue="1" operator="equal">
      <formula>"Sig"</formula>
    </cfRule>
    <cfRule type="cellIs" dxfId="5" priority="4" stopIfTrue="1" operator="equal">
      <formula>"Not Sig"</formula>
    </cfRule>
  </conditionalFormatting>
  <conditionalFormatting sqref="AB216:AD216 AB223:AD230">
    <cfRule type="cellIs" dxfId="4" priority="1" stopIfTrue="1" operator="equal">
      <formula>"Sig"</formula>
    </cfRule>
    <cfRule type="cellIs" dxfId="3" priority="2" stopIfTrue="1" operator="equal">
      <formula>"Not Sig"</formula>
    </cfRule>
  </conditionalFormatting>
  <pageMargins left="0.19685039370078741" right="0.15748031496062992" top="0.34" bottom="0.36" header="0.31496062992125984" footer="0.31496062992125984"/>
  <pageSetup paperSize="9" scale="16" fitToWidth="2" orientation="landscape" r:id="rId1"/>
  <ignoredErrors>
    <ignoredError sqref="B241:AA241 B233:AA23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V341"/>
  <sheetViews>
    <sheetView showGridLines="0" zoomScaleNormal="100" workbookViewId="0">
      <pane ySplit="1" topLeftCell="A2" activePane="bottomLeft" state="frozen"/>
      <selection pane="bottomLeft" activeCell="S306" sqref="S306"/>
    </sheetView>
  </sheetViews>
  <sheetFormatPr defaultColWidth="0" defaultRowHeight="14.25" zeroHeight="1"/>
  <cols>
    <col min="1" max="1" width="20.5703125" style="627" bestFit="1" customWidth="1"/>
    <col min="2" max="2" width="20.5703125" style="627" customWidth="1"/>
    <col min="3" max="3" width="13.140625" style="627" customWidth="1"/>
    <col min="4" max="4" width="22.42578125" style="627" customWidth="1"/>
    <col min="5" max="5" width="16.42578125" style="627" customWidth="1"/>
    <col min="6" max="7" width="18.5703125" style="627" customWidth="1"/>
    <col min="8" max="8" width="23.7109375" style="627" customWidth="1"/>
    <col min="9" max="10" width="20.28515625" style="627" customWidth="1"/>
    <col min="11" max="11" width="14.140625" style="627" bestFit="1" customWidth="1"/>
    <col min="12" max="12" width="15.28515625" style="627" bestFit="1" customWidth="1"/>
    <col min="13" max="13" width="7.7109375" style="627" bestFit="1" customWidth="1"/>
    <col min="14" max="14" width="3.42578125" style="627" customWidth="1"/>
    <col min="15" max="15" width="18" style="627" customWidth="1"/>
    <col min="16" max="16" width="20.28515625" style="627" customWidth="1"/>
    <col min="17" max="17" width="13.85546875" style="627" customWidth="1"/>
    <col min="18" max="18" width="12.42578125" style="627" customWidth="1"/>
    <col min="19" max="19" width="9.140625" style="627" customWidth="1"/>
    <col min="20" max="20" width="9" style="627" customWidth="1"/>
    <col min="21" max="21" width="9.7109375" style="627" customWidth="1"/>
    <col min="22" max="22" width="3.28515625" style="733" customWidth="1"/>
    <col min="23" max="23" width="10.85546875" style="627" bestFit="1" customWidth="1"/>
    <col min="24" max="24" width="13.140625" style="627" bestFit="1" customWidth="1"/>
    <col min="25" max="25" width="35.85546875" style="627" bestFit="1" customWidth="1"/>
    <col min="26" max="26" width="27.5703125" style="627" bestFit="1" customWidth="1"/>
    <col min="27" max="27" width="16.7109375" style="627" bestFit="1" customWidth="1"/>
    <col min="28" max="28" width="34.28515625" style="627" bestFit="1" customWidth="1"/>
    <col min="29" max="29" width="49" style="627" bestFit="1" customWidth="1"/>
    <col min="30" max="30" width="34.7109375" style="627" customWidth="1"/>
    <col min="31" max="31" width="29.5703125" style="627" customWidth="1"/>
    <col min="32" max="32" width="32.42578125" style="627" bestFit="1" customWidth="1"/>
    <col min="33" max="33" width="3.42578125" style="627" customWidth="1"/>
    <col min="34" max="34" width="21.28515625" style="627" customWidth="1"/>
    <col min="35" max="35" width="18.7109375" style="731" customWidth="1"/>
    <col min="36" max="36" width="20.85546875" style="731" customWidth="1"/>
    <col min="37" max="37" width="18.7109375" style="732" customWidth="1"/>
    <col min="38" max="38" width="18.7109375" style="627" hidden="1" customWidth="1"/>
    <col min="39" max="39" width="20.85546875" style="627" hidden="1" customWidth="1"/>
    <col min="40" max="40" width="21.28515625" style="627" hidden="1" customWidth="1"/>
    <col min="41" max="41" width="18.7109375" style="627" hidden="1" customWidth="1"/>
    <col min="42" max="42" width="20.85546875" style="627" hidden="1" customWidth="1"/>
    <col min="43" max="43" width="18.7109375" style="627" hidden="1" customWidth="1"/>
    <col min="44" max="48" width="20.85546875" style="627" hidden="1" customWidth="1"/>
    <col min="49" max="16384" width="9.140625" style="627" hidden="1"/>
  </cols>
  <sheetData>
    <row r="1" spans="1:37" ht="36.75" customHeight="1">
      <c r="A1" s="788" t="s">
        <v>393</v>
      </c>
      <c r="B1" s="789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4"/>
      <c r="Z1" s="624"/>
      <c r="AA1" s="624"/>
      <c r="AB1" s="624"/>
      <c r="AC1" s="624"/>
      <c r="AD1" s="624"/>
      <c r="AE1" s="624"/>
      <c r="AF1" s="624"/>
      <c r="AG1" s="624"/>
      <c r="AH1" s="624"/>
      <c r="AI1" s="625"/>
      <c r="AJ1" s="625"/>
      <c r="AK1" s="626"/>
    </row>
    <row r="2" spans="1:37" s="489" customFormat="1" ht="21.75" customHeight="1" thickBot="1">
      <c r="A2" s="628"/>
      <c r="B2" s="628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30"/>
      <c r="AJ2" s="630"/>
      <c r="AK2" s="631"/>
    </row>
    <row r="3" spans="1:37" ht="21.75" customHeight="1" thickBot="1">
      <c r="A3" s="559" t="s">
        <v>348</v>
      </c>
      <c r="B3" s="632"/>
      <c r="C3" s="633"/>
      <c r="D3" s="633"/>
      <c r="E3" s="633"/>
      <c r="F3" s="633"/>
      <c r="G3" s="634"/>
      <c r="H3" s="489"/>
      <c r="I3" s="489"/>
      <c r="J3" s="489"/>
      <c r="K3" s="489"/>
      <c r="L3" s="489"/>
      <c r="M3" s="489"/>
      <c r="N3" s="563"/>
      <c r="O3" s="564"/>
      <c r="P3" s="564"/>
      <c r="Q3" s="564"/>
      <c r="R3" s="564"/>
      <c r="S3" s="564"/>
      <c r="T3" s="564"/>
      <c r="U3" s="564"/>
      <c r="V3" s="489"/>
      <c r="W3" s="629"/>
      <c r="X3" s="629"/>
      <c r="Y3" s="629"/>
      <c r="Z3" s="629"/>
      <c r="AA3" s="629"/>
      <c r="AB3" s="629"/>
      <c r="AC3" s="629"/>
      <c r="AD3" s="635"/>
      <c r="AE3" s="635"/>
      <c r="AF3" s="636"/>
      <c r="AG3" s="563"/>
      <c r="AH3" s="564"/>
      <c r="AI3" s="637"/>
      <c r="AJ3" s="637"/>
      <c r="AK3" s="638"/>
    </row>
    <row r="4" spans="1:37" ht="21.75" customHeight="1">
      <c r="A4" s="639" t="s">
        <v>537</v>
      </c>
      <c r="B4" s="482"/>
      <c r="C4" s="640"/>
      <c r="D4" s="640"/>
      <c r="E4" s="640"/>
      <c r="F4" s="640"/>
      <c r="G4" s="641"/>
      <c r="H4" s="489"/>
      <c r="I4" s="489"/>
      <c r="J4" s="489"/>
      <c r="K4" s="489"/>
      <c r="L4" s="489"/>
      <c r="M4" s="489"/>
      <c r="N4" s="563"/>
      <c r="O4" s="564"/>
      <c r="P4" s="564"/>
      <c r="Q4" s="564"/>
      <c r="R4" s="564"/>
      <c r="S4" s="564"/>
      <c r="T4" s="564"/>
      <c r="U4" s="564"/>
      <c r="V4" s="489"/>
      <c r="W4" s="629"/>
      <c r="X4" s="629"/>
      <c r="Y4" s="629"/>
      <c r="Z4" s="629"/>
      <c r="AA4" s="629"/>
      <c r="AB4" s="629"/>
      <c r="AC4" s="629"/>
      <c r="AD4" s="635"/>
      <c r="AE4" s="635"/>
      <c r="AF4" s="636"/>
      <c r="AG4" s="563"/>
      <c r="AH4" s="564"/>
      <c r="AI4" s="637"/>
      <c r="AJ4" s="637"/>
      <c r="AK4" s="638"/>
    </row>
    <row r="5" spans="1:37" ht="21.75" customHeight="1" thickBot="1">
      <c r="A5" s="642" t="s">
        <v>536</v>
      </c>
      <c r="B5" s="643"/>
      <c r="C5" s="644"/>
      <c r="D5" s="644"/>
      <c r="E5" s="644"/>
      <c r="F5" s="644"/>
      <c r="G5" s="645"/>
      <c r="H5" s="489"/>
      <c r="I5" s="489"/>
      <c r="J5" s="489"/>
      <c r="K5" s="489"/>
      <c r="L5" s="489"/>
      <c r="M5" s="489"/>
      <c r="N5" s="563"/>
      <c r="O5" s="564"/>
      <c r="P5" s="564"/>
      <c r="Q5" s="564"/>
      <c r="R5" s="564"/>
      <c r="S5" s="564"/>
      <c r="T5" s="564"/>
      <c r="U5" s="564"/>
      <c r="V5" s="489"/>
      <c r="W5" s="629"/>
      <c r="X5" s="629"/>
      <c r="Y5" s="629"/>
      <c r="Z5" s="629"/>
      <c r="AA5" s="629"/>
      <c r="AB5" s="629"/>
      <c r="AC5" s="629"/>
      <c r="AD5" s="635"/>
      <c r="AE5" s="635"/>
      <c r="AF5" s="636"/>
      <c r="AG5" s="563"/>
      <c r="AH5" s="564"/>
      <c r="AI5" s="637"/>
      <c r="AJ5" s="637"/>
      <c r="AK5" s="638"/>
    </row>
    <row r="6" spans="1:37" s="489" customFormat="1" ht="14.25" customHeight="1" thickBot="1">
      <c r="A6" s="628"/>
      <c r="B6" s="628"/>
      <c r="C6" s="481"/>
      <c r="D6" s="481"/>
      <c r="E6" s="481"/>
      <c r="F6" s="481"/>
      <c r="G6" s="481"/>
      <c r="H6" s="563"/>
      <c r="I6" s="563"/>
      <c r="J6" s="563"/>
      <c r="K6" s="563"/>
      <c r="L6" s="563"/>
      <c r="M6" s="563"/>
      <c r="N6" s="563"/>
      <c r="AD6" s="563"/>
      <c r="AE6" s="563"/>
      <c r="AF6" s="563"/>
      <c r="AG6" s="563"/>
      <c r="AI6" s="646"/>
      <c r="AJ6" s="646"/>
      <c r="AK6" s="647"/>
    </row>
    <row r="7" spans="1:37" s="489" customFormat="1" ht="30" customHeight="1" thickBot="1">
      <c r="A7" s="648" t="s">
        <v>1</v>
      </c>
      <c r="B7" s="649"/>
      <c r="C7" s="649"/>
      <c r="D7" s="649"/>
      <c r="E7" s="649"/>
      <c r="F7" s="649"/>
      <c r="G7" s="650"/>
      <c r="H7" s="651" t="s">
        <v>450</v>
      </c>
      <c r="I7" s="652"/>
      <c r="J7" s="653"/>
      <c r="K7" s="654" t="s">
        <v>352</v>
      </c>
      <c r="L7" s="655"/>
      <c r="M7" s="656"/>
      <c r="N7" s="563"/>
      <c r="O7" s="657" t="s">
        <v>352</v>
      </c>
      <c r="P7" s="658"/>
      <c r="Q7" s="658"/>
      <c r="R7" s="658"/>
      <c r="S7" s="658"/>
      <c r="T7" s="658"/>
      <c r="U7" s="659"/>
      <c r="W7" s="543" t="s">
        <v>1</v>
      </c>
      <c r="X7" s="649"/>
      <c r="Y7" s="649"/>
      <c r="Z7" s="649"/>
      <c r="AA7" s="649"/>
      <c r="AB7" s="649"/>
      <c r="AC7" s="650"/>
      <c r="AD7" s="651" t="s">
        <v>451</v>
      </c>
      <c r="AE7" s="652"/>
      <c r="AF7" s="654" t="s">
        <v>352</v>
      </c>
      <c r="AG7" s="563"/>
      <c r="AH7" s="657" t="s">
        <v>1218</v>
      </c>
      <c r="AI7" s="660"/>
      <c r="AJ7" s="661"/>
      <c r="AK7" s="662"/>
    </row>
    <row r="8" spans="1:37" ht="15" customHeight="1">
      <c r="A8" s="772" t="s">
        <v>429</v>
      </c>
      <c r="B8" s="786" t="s">
        <v>439</v>
      </c>
      <c r="C8" s="786" t="s">
        <v>90</v>
      </c>
      <c r="D8" s="786" t="s">
        <v>91</v>
      </c>
      <c r="E8" s="786" t="s">
        <v>92</v>
      </c>
      <c r="F8" s="786" t="s">
        <v>93</v>
      </c>
      <c r="G8" s="784" t="s">
        <v>277</v>
      </c>
      <c r="H8" s="772" t="s">
        <v>278</v>
      </c>
      <c r="I8" s="774" t="s">
        <v>279</v>
      </c>
      <c r="J8" s="774" t="s">
        <v>448</v>
      </c>
      <c r="K8" s="774" t="s">
        <v>284</v>
      </c>
      <c r="L8" s="774" t="s">
        <v>448</v>
      </c>
      <c r="M8" s="784" t="s">
        <v>288</v>
      </c>
      <c r="N8" s="563"/>
      <c r="O8" s="776" t="s">
        <v>1</v>
      </c>
      <c r="P8" s="772" t="s">
        <v>278</v>
      </c>
      <c r="Q8" s="774" t="s">
        <v>279</v>
      </c>
      <c r="R8" s="774" t="s">
        <v>448</v>
      </c>
      <c r="S8" s="774" t="s">
        <v>284</v>
      </c>
      <c r="T8" s="774" t="s">
        <v>449</v>
      </c>
      <c r="U8" s="784" t="s">
        <v>288</v>
      </c>
      <c r="V8" s="489"/>
      <c r="W8" s="772" t="s">
        <v>429</v>
      </c>
      <c r="X8" s="772" t="s">
        <v>439</v>
      </c>
      <c r="Y8" s="786" t="s">
        <v>452</v>
      </c>
      <c r="Z8" s="786" t="s">
        <v>91</v>
      </c>
      <c r="AA8" s="786" t="s">
        <v>92</v>
      </c>
      <c r="AB8" s="786" t="s">
        <v>534</v>
      </c>
      <c r="AC8" s="784" t="s">
        <v>535</v>
      </c>
      <c r="AD8" s="772" t="s">
        <v>278</v>
      </c>
      <c r="AE8" s="774" t="s">
        <v>279</v>
      </c>
      <c r="AF8" s="774" t="s">
        <v>284</v>
      </c>
      <c r="AG8" s="563"/>
      <c r="AH8" s="776" t="s">
        <v>1</v>
      </c>
      <c r="AI8" s="778" t="s">
        <v>278</v>
      </c>
      <c r="AJ8" s="780" t="s">
        <v>279</v>
      </c>
      <c r="AK8" s="782" t="s">
        <v>284</v>
      </c>
    </row>
    <row r="9" spans="1:37" ht="46.5" customHeight="1" thickBot="1">
      <c r="A9" s="773"/>
      <c r="B9" s="787"/>
      <c r="C9" s="787"/>
      <c r="D9" s="787"/>
      <c r="E9" s="787"/>
      <c r="F9" s="787"/>
      <c r="G9" s="785"/>
      <c r="H9" s="773"/>
      <c r="I9" s="775"/>
      <c r="J9" s="775"/>
      <c r="K9" s="775"/>
      <c r="L9" s="775"/>
      <c r="M9" s="785"/>
      <c r="N9" s="563"/>
      <c r="O9" s="777" t="s">
        <v>441</v>
      </c>
      <c r="P9" s="773"/>
      <c r="Q9" s="775"/>
      <c r="R9" s="775"/>
      <c r="S9" s="775"/>
      <c r="T9" s="775"/>
      <c r="U9" s="785"/>
      <c r="V9" s="489"/>
      <c r="W9" s="773"/>
      <c r="X9" s="773"/>
      <c r="Y9" s="787"/>
      <c r="Z9" s="787"/>
      <c r="AA9" s="787"/>
      <c r="AB9" s="787"/>
      <c r="AC9" s="785"/>
      <c r="AD9" s="773"/>
      <c r="AE9" s="775"/>
      <c r="AF9" s="775"/>
      <c r="AG9" s="563"/>
      <c r="AH9" s="777" t="s">
        <v>441</v>
      </c>
      <c r="AI9" s="779"/>
      <c r="AJ9" s="781"/>
      <c r="AK9" s="783"/>
    </row>
    <row r="10" spans="1:37" s="683" customFormat="1" ht="63.75">
      <c r="A10" s="663" t="s">
        <v>55</v>
      </c>
      <c r="B10" s="664" t="s">
        <v>404</v>
      </c>
      <c r="C10" s="664" t="s">
        <v>94</v>
      </c>
      <c r="D10" s="664"/>
      <c r="E10" s="664" t="s">
        <v>95</v>
      </c>
      <c r="F10" s="664" t="s">
        <v>606</v>
      </c>
      <c r="G10" s="664" t="s">
        <v>555</v>
      </c>
      <c r="H10" s="665">
        <v>4194</v>
      </c>
      <c r="I10" s="666">
        <v>3733</v>
      </c>
      <c r="J10" s="667">
        <v>461</v>
      </c>
      <c r="K10" s="668">
        <v>0.8900810681926562</v>
      </c>
      <c r="L10" s="668">
        <v>0.10991893180734383</v>
      </c>
      <c r="M10" s="668">
        <v>1</v>
      </c>
      <c r="N10" s="669"/>
      <c r="O10" s="670" t="s">
        <v>6</v>
      </c>
      <c r="P10" s="671">
        <v>21105</v>
      </c>
      <c r="Q10" s="672">
        <v>14487</v>
      </c>
      <c r="R10" s="672">
        <v>6618</v>
      </c>
      <c r="S10" s="343">
        <v>0.68642501776830134</v>
      </c>
      <c r="T10" s="673">
        <v>0.31357498223169866</v>
      </c>
      <c r="U10" s="674">
        <v>1</v>
      </c>
      <c r="V10" s="675"/>
      <c r="W10" s="663" t="s">
        <v>55</v>
      </c>
      <c r="X10" s="676" t="s">
        <v>404</v>
      </c>
      <c r="Y10" s="664"/>
      <c r="Z10" s="664"/>
      <c r="AA10" s="676" t="s">
        <v>95</v>
      </c>
      <c r="AB10" s="677"/>
      <c r="AC10" s="678"/>
      <c r="AD10" s="665"/>
      <c r="AE10" s="666"/>
      <c r="AF10" s="668" t="s">
        <v>320</v>
      </c>
      <c r="AG10" s="679"/>
      <c r="AH10" s="670" t="s">
        <v>6</v>
      </c>
      <c r="AI10" s="680">
        <v>26871</v>
      </c>
      <c r="AJ10" s="681">
        <v>3739</v>
      </c>
      <c r="AK10" s="682">
        <v>0.13914629154106659</v>
      </c>
    </row>
    <row r="11" spans="1:37" s="683" customFormat="1" ht="63.75">
      <c r="A11" s="684" t="s">
        <v>56</v>
      </c>
      <c r="B11" s="664" t="s">
        <v>404</v>
      </c>
      <c r="C11" s="664" t="s">
        <v>94</v>
      </c>
      <c r="D11" s="664"/>
      <c r="E11" s="664" t="s">
        <v>96</v>
      </c>
      <c r="F11" s="664" t="s">
        <v>611</v>
      </c>
      <c r="G11" s="664" t="s">
        <v>556</v>
      </c>
      <c r="H11" s="685">
        <v>2110</v>
      </c>
      <c r="I11" s="686">
        <v>1905</v>
      </c>
      <c r="J11" s="667">
        <v>205</v>
      </c>
      <c r="K11" s="668">
        <v>0.90284360189573465</v>
      </c>
      <c r="L11" s="668">
        <v>9.7156398104265407E-2</v>
      </c>
      <c r="M11" s="668">
        <v>1</v>
      </c>
      <c r="N11" s="669"/>
      <c r="O11" s="687" t="s">
        <v>404</v>
      </c>
      <c r="P11" s="671">
        <v>9693</v>
      </c>
      <c r="Q11" s="672">
        <v>8503</v>
      </c>
      <c r="R11" s="672">
        <v>1190</v>
      </c>
      <c r="S11" s="290">
        <v>0.87723099143711958</v>
      </c>
      <c r="T11" s="668">
        <v>0.12276900856288044</v>
      </c>
      <c r="U11" s="688">
        <v>1</v>
      </c>
      <c r="V11" s="675"/>
      <c r="W11" s="684" t="s">
        <v>56</v>
      </c>
      <c r="X11" s="676" t="s">
        <v>404</v>
      </c>
      <c r="Y11" s="689"/>
      <c r="Z11" s="689"/>
      <c r="AA11" s="676" t="s">
        <v>96</v>
      </c>
      <c r="AB11" s="690"/>
      <c r="AC11" s="691"/>
      <c r="AD11" s="685"/>
      <c r="AE11" s="686"/>
      <c r="AF11" s="668" t="s">
        <v>320</v>
      </c>
      <c r="AG11" s="679"/>
      <c r="AH11" s="687" t="s">
        <v>404</v>
      </c>
      <c r="AI11" s="680">
        <v>9733</v>
      </c>
      <c r="AJ11" s="681">
        <v>7923</v>
      </c>
      <c r="AK11" s="682">
        <v>0.81403472721668546</v>
      </c>
    </row>
    <row r="12" spans="1:37" s="683" customFormat="1" ht="38.25">
      <c r="A12" s="684" t="s">
        <v>54</v>
      </c>
      <c r="B12" s="664" t="s">
        <v>404</v>
      </c>
      <c r="C12" s="664" t="s">
        <v>94</v>
      </c>
      <c r="D12" s="664"/>
      <c r="E12" s="664" t="s">
        <v>557</v>
      </c>
      <c r="F12" s="664" t="s">
        <v>614</v>
      </c>
      <c r="G12" s="664" t="s">
        <v>558</v>
      </c>
      <c r="H12" s="685">
        <v>3389</v>
      </c>
      <c r="I12" s="686">
        <v>2865</v>
      </c>
      <c r="J12" s="667">
        <v>524</v>
      </c>
      <c r="K12" s="668">
        <v>0.84538211861906165</v>
      </c>
      <c r="L12" s="668">
        <v>0.15461788138093832</v>
      </c>
      <c r="M12" s="668">
        <v>1</v>
      </c>
      <c r="N12" s="669"/>
      <c r="O12" s="687" t="s">
        <v>591</v>
      </c>
      <c r="P12" s="671">
        <v>37321</v>
      </c>
      <c r="Q12" s="672">
        <v>33489</v>
      </c>
      <c r="R12" s="672">
        <v>3832</v>
      </c>
      <c r="S12" s="290">
        <v>0.89732322285040589</v>
      </c>
      <c r="T12" s="668">
        <v>0.10267677714959406</v>
      </c>
      <c r="U12" s="688">
        <v>1</v>
      </c>
      <c r="V12" s="675"/>
      <c r="W12" s="684" t="s">
        <v>54</v>
      </c>
      <c r="X12" s="676" t="s">
        <v>404</v>
      </c>
      <c r="Y12" s="689"/>
      <c r="Z12" s="689"/>
      <c r="AA12" s="676" t="s">
        <v>557</v>
      </c>
      <c r="AB12" s="690"/>
      <c r="AC12" s="692"/>
      <c r="AD12" s="685"/>
      <c r="AE12" s="686"/>
      <c r="AF12" s="668" t="s">
        <v>320</v>
      </c>
      <c r="AG12" s="679"/>
      <c r="AH12" s="687" t="s">
        <v>591</v>
      </c>
      <c r="AI12" s="680">
        <v>37324</v>
      </c>
      <c r="AJ12" s="681">
        <v>29916</v>
      </c>
      <c r="AK12" s="682">
        <v>0.80152180902368453</v>
      </c>
    </row>
    <row r="13" spans="1:37" s="683" customFormat="1" ht="45" customHeight="1">
      <c r="A13" s="684" t="s">
        <v>57</v>
      </c>
      <c r="B13" s="664" t="s">
        <v>640</v>
      </c>
      <c r="C13" s="664" t="s">
        <v>94</v>
      </c>
      <c r="D13" s="664" t="s">
        <v>637</v>
      </c>
      <c r="E13" s="664" t="s">
        <v>97</v>
      </c>
      <c r="F13" s="664" t="s">
        <v>636</v>
      </c>
      <c r="G13" s="664" t="s">
        <v>99</v>
      </c>
      <c r="H13" s="685">
        <v>3054</v>
      </c>
      <c r="I13" s="686">
        <v>2116</v>
      </c>
      <c r="J13" s="667">
        <v>938</v>
      </c>
      <c r="K13" s="668">
        <v>0.69286182056319578</v>
      </c>
      <c r="L13" s="668">
        <v>0.30713817943680422</v>
      </c>
      <c r="M13" s="668">
        <v>1</v>
      </c>
      <c r="N13" s="669"/>
      <c r="O13" s="687" t="s">
        <v>406</v>
      </c>
      <c r="P13" s="671">
        <v>13105</v>
      </c>
      <c r="Q13" s="672">
        <v>10763</v>
      </c>
      <c r="R13" s="672">
        <v>2342</v>
      </c>
      <c r="S13" s="290">
        <v>0.8212895841281953</v>
      </c>
      <c r="T13" s="668">
        <v>0.17871041587180467</v>
      </c>
      <c r="U13" s="688">
        <v>1</v>
      </c>
      <c r="V13" s="675"/>
      <c r="W13" s="684" t="s">
        <v>57</v>
      </c>
      <c r="X13" s="676" t="s">
        <v>640</v>
      </c>
      <c r="Y13" s="689"/>
      <c r="Z13" s="689"/>
      <c r="AA13" s="676" t="s">
        <v>97</v>
      </c>
      <c r="AB13" s="690"/>
      <c r="AC13" s="691"/>
      <c r="AD13" s="685"/>
      <c r="AE13" s="686"/>
      <c r="AF13" s="668" t="s">
        <v>320</v>
      </c>
      <c r="AG13" s="679"/>
      <c r="AH13" s="687" t="s">
        <v>406</v>
      </c>
      <c r="AI13" s="680">
        <v>13110</v>
      </c>
      <c r="AJ13" s="681">
        <v>10391</v>
      </c>
      <c r="AK13" s="682">
        <v>0.79260106788710905</v>
      </c>
    </row>
    <row r="14" spans="1:37" s="683" customFormat="1" ht="38.25">
      <c r="A14" s="684" t="s">
        <v>77</v>
      </c>
      <c r="B14" s="664" t="s">
        <v>406</v>
      </c>
      <c r="C14" s="664" t="s">
        <v>94</v>
      </c>
      <c r="D14" s="664"/>
      <c r="E14" s="664" t="s">
        <v>100</v>
      </c>
      <c r="F14" s="664" t="s">
        <v>620</v>
      </c>
      <c r="G14" s="664" t="s">
        <v>562</v>
      </c>
      <c r="H14" s="685">
        <v>7606</v>
      </c>
      <c r="I14" s="686">
        <v>6408</v>
      </c>
      <c r="J14" s="667">
        <v>1198</v>
      </c>
      <c r="K14" s="668">
        <v>0.84249276886668423</v>
      </c>
      <c r="L14" s="668">
        <v>0.1575072311333158</v>
      </c>
      <c r="M14" s="668">
        <v>1</v>
      </c>
      <c r="N14" s="669"/>
      <c r="O14" s="687" t="s">
        <v>407</v>
      </c>
      <c r="P14" s="671">
        <v>14062</v>
      </c>
      <c r="Q14" s="672">
        <v>9687</v>
      </c>
      <c r="R14" s="672">
        <v>4375</v>
      </c>
      <c r="S14" s="290">
        <v>0.68887782676717391</v>
      </c>
      <c r="T14" s="668">
        <v>0.31112217323282604</v>
      </c>
      <c r="U14" s="688">
        <v>1</v>
      </c>
      <c r="V14" s="675"/>
      <c r="W14" s="684" t="s">
        <v>77</v>
      </c>
      <c r="X14" s="676" t="s">
        <v>406</v>
      </c>
      <c r="Y14" s="689"/>
      <c r="Z14" s="689"/>
      <c r="AA14" s="676" t="s">
        <v>100</v>
      </c>
      <c r="AB14" s="690"/>
      <c r="AC14" s="691"/>
      <c r="AD14" s="685"/>
      <c r="AE14" s="686"/>
      <c r="AF14" s="668" t="s">
        <v>320</v>
      </c>
      <c r="AG14" s="679"/>
      <c r="AH14" s="687" t="s">
        <v>407</v>
      </c>
      <c r="AI14" s="680">
        <v>14748</v>
      </c>
      <c r="AJ14" s="681">
        <v>4214</v>
      </c>
      <c r="AK14" s="682">
        <v>0.28573365880119339</v>
      </c>
    </row>
    <row r="15" spans="1:37" s="683" customFormat="1" ht="38.25">
      <c r="A15" s="684" t="s">
        <v>101</v>
      </c>
      <c r="B15" s="664" t="s">
        <v>406</v>
      </c>
      <c r="C15" s="664" t="s">
        <v>102</v>
      </c>
      <c r="D15" s="664"/>
      <c r="E15" s="664" t="s">
        <v>103</v>
      </c>
      <c r="F15" s="664" t="s">
        <v>560</v>
      </c>
      <c r="G15" s="664" t="s">
        <v>565</v>
      </c>
      <c r="H15" s="685">
        <v>1600</v>
      </c>
      <c r="I15" s="686">
        <v>1377</v>
      </c>
      <c r="J15" s="667">
        <v>223</v>
      </c>
      <c r="K15" s="668">
        <v>0.86062499999999997</v>
      </c>
      <c r="L15" s="668">
        <v>0.139375</v>
      </c>
      <c r="M15" s="668">
        <v>1</v>
      </c>
      <c r="N15" s="669"/>
      <c r="O15" s="687" t="s">
        <v>639</v>
      </c>
      <c r="P15" s="671">
        <v>37599</v>
      </c>
      <c r="Q15" s="672">
        <v>34415</v>
      </c>
      <c r="R15" s="672">
        <v>3184</v>
      </c>
      <c r="S15" s="290">
        <v>0.91531689672597671</v>
      </c>
      <c r="T15" s="668">
        <v>8.4683103274023244E-2</v>
      </c>
      <c r="U15" s="688">
        <v>1</v>
      </c>
      <c r="V15" s="675"/>
      <c r="W15" s="684" t="s">
        <v>101</v>
      </c>
      <c r="X15" s="676" t="s">
        <v>406</v>
      </c>
      <c r="Y15" s="689"/>
      <c r="Z15" s="689"/>
      <c r="AA15" s="676" t="s">
        <v>103</v>
      </c>
      <c r="AB15" s="690"/>
      <c r="AC15" s="691"/>
      <c r="AD15" s="685"/>
      <c r="AE15" s="686"/>
      <c r="AF15" s="668" t="s">
        <v>320</v>
      </c>
      <c r="AG15" s="679"/>
      <c r="AH15" s="687" t="s">
        <v>735</v>
      </c>
      <c r="AI15" s="680">
        <v>37641</v>
      </c>
      <c r="AJ15" s="681">
        <v>11048</v>
      </c>
      <c r="AK15" s="682">
        <v>0.29350973672325392</v>
      </c>
    </row>
    <row r="16" spans="1:37" s="683" customFormat="1" ht="25.5">
      <c r="A16" s="684" t="s">
        <v>80</v>
      </c>
      <c r="B16" s="664" t="s">
        <v>406</v>
      </c>
      <c r="C16" s="664" t="s">
        <v>102</v>
      </c>
      <c r="D16" s="664"/>
      <c r="E16" s="664" t="s">
        <v>105</v>
      </c>
      <c r="F16" s="664" t="s">
        <v>560</v>
      </c>
      <c r="G16" s="664" t="s">
        <v>104</v>
      </c>
      <c r="H16" s="685">
        <v>3899</v>
      </c>
      <c r="I16" s="686">
        <v>2978</v>
      </c>
      <c r="J16" s="667">
        <v>921</v>
      </c>
      <c r="K16" s="668">
        <v>0.76378558604770452</v>
      </c>
      <c r="L16" s="668">
        <v>0.23621441395229545</v>
      </c>
      <c r="M16" s="668">
        <v>1</v>
      </c>
      <c r="N16" s="669"/>
      <c r="O16" s="687" t="s">
        <v>218</v>
      </c>
      <c r="P16" s="671">
        <v>13354</v>
      </c>
      <c r="Q16" s="672">
        <v>12518</v>
      </c>
      <c r="R16" s="672">
        <v>836</v>
      </c>
      <c r="S16" s="290">
        <v>0.93739703459637558</v>
      </c>
      <c r="T16" s="668">
        <v>6.260296540362438E-2</v>
      </c>
      <c r="U16" s="688">
        <v>1</v>
      </c>
      <c r="V16" s="675"/>
      <c r="W16" s="684" t="s">
        <v>80</v>
      </c>
      <c r="X16" s="676" t="s">
        <v>406</v>
      </c>
      <c r="Y16" s="689"/>
      <c r="Z16" s="689"/>
      <c r="AA16" s="676" t="s">
        <v>105</v>
      </c>
      <c r="AB16" s="690"/>
      <c r="AC16" s="691"/>
      <c r="AD16" s="685"/>
      <c r="AE16" s="686"/>
      <c r="AF16" s="668" t="s">
        <v>320</v>
      </c>
      <c r="AG16" s="679"/>
      <c r="AH16" s="687" t="s">
        <v>218</v>
      </c>
      <c r="AI16" s="680">
        <v>13356</v>
      </c>
      <c r="AJ16" s="681">
        <v>144</v>
      </c>
      <c r="AK16" s="682">
        <v>1.078167115902965E-2</v>
      </c>
    </row>
    <row r="17" spans="1:37" s="683" customFormat="1" ht="25.5">
      <c r="A17" s="684" t="s">
        <v>106</v>
      </c>
      <c r="B17" s="664" t="s">
        <v>591</v>
      </c>
      <c r="C17" s="664" t="s">
        <v>102</v>
      </c>
      <c r="D17" s="664"/>
      <c r="E17" s="664" t="s">
        <v>107</v>
      </c>
      <c r="F17" s="664" t="s">
        <v>108</v>
      </c>
      <c r="G17" s="664" t="s">
        <v>296</v>
      </c>
      <c r="H17" s="685">
        <v>1337</v>
      </c>
      <c r="I17" s="686">
        <v>943</v>
      </c>
      <c r="J17" s="667">
        <v>394</v>
      </c>
      <c r="K17" s="668">
        <v>0.70531039640987281</v>
      </c>
      <c r="L17" s="668">
        <v>0.29468960359012714</v>
      </c>
      <c r="M17" s="668">
        <v>1</v>
      </c>
      <c r="N17" s="669"/>
      <c r="O17" s="687" t="s">
        <v>29</v>
      </c>
      <c r="P17" s="671">
        <v>46096</v>
      </c>
      <c r="Q17" s="672">
        <v>42765</v>
      </c>
      <c r="R17" s="672">
        <v>3331</v>
      </c>
      <c r="S17" s="290">
        <v>0.92773776466504687</v>
      </c>
      <c r="T17" s="668">
        <v>7.2262235334953143E-2</v>
      </c>
      <c r="U17" s="688">
        <v>1</v>
      </c>
      <c r="V17" s="675"/>
      <c r="W17" s="684" t="s">
        <v>106</v>
      </c>
      <c r="X17" s="676" t="s">
        <v>591</v>
      </c>
      <c r="Y17" s="689"/>
      <c r="Z17" s="689"/>
      <c r="AA17" s="676" t="s">
        <v>107</v>
      </c>
      <c r="AB17" s="690"/>
      <c r="AC17" s="693"/>
      <c r="AD17" s="685"/>
      <c r="AE17" s="686"/>
      <c r="AF17" s="668" t="s">
        <v>320</v>
      </c>
      <c r="AG17" s="679"/>
      <c r="AH17" s="687" t="s">
        <v>29</v>
      </c>
      <c r="AI17" s="680">
        <v>46100</v>
      </c>
      <c r="AJ17" s="681">
        <v>44274</v>
      </c>
      <c r="AK17" s="682">
        <v>0.96039045553145341</v>
      </c>
    </row>
    <row r="18" spans="1:37" s="683" customFormat="1" ht="60" customHeight="1">
      <c r="A18" s="684" t="s">
        <v>36</v>
      </c>
      <c r="B18" s="664" t="s">
        <v>591</v>
      </c>
      <c r="C18" s="664" t="s">
        <v>102</v>
      </c>
      <c r="D18" s="664"/>
      <c r="E18" s="664" t="s">
        <v>109</v>
      </c>
      <c r="F18" s="664" t="s">
        <v>108</v>
      </c>
      <c r="G18" s="664" t="s">
        <v>296</v>
      </c>
      <c r="H18" s="685">
        <v>764</v>
      </c>
      <c r="I18" s="686">
        <v>620</v>
      </c>
      <c r="J18" s="667">
        <v>144</v>
      </c>
      <c r="K18" s="668">
        <v>0.81151832460732987</v>
      </c>
      <c r="L18" s="668">
        <v>0.18848167539267016</v>
      </c>
      <c r="M18" s="668">
        <v>1</v>
      </c>
      <c r="N18" s="669"/>
      <c r="O18" s="687" t="s">
        <v>40</v>
      </c>
      <c r="P18" s="671">
        <v>2517</v>
      </c>
      <c r="Q18" s="672">
        <v>2029</v>
      </c>
      <c r="R18" s="672">
        <v>488</v>
      </c>
      <c r="S18" s="290">
        <v>0.80611839491458082</v>
      </c>
      <c r="T18" s="668">
        <v>0.19388160508541916</v>
      </c>
      <c r="U18" s="688">
        <v>1</v>
      </c>
      <c r="V18" s="675"/>
      <c r="W18" s="684" t="s">
        <v>36</v>
      </c>
      <c r="X18" s="676" t="s">
        <v>591</v>
      </c>
      <c r="Y18" s="689"/>
      <c r="Z18" s="689"/>
      <c r="AA18" s="676" t="s">
        <v>109</v>
      </c>
      <c r="AB18" s="690"/>
      <c r="AC18" s="691"/>
      <c r="AD18" s="685"/>
      <c r="AE18" s="686"/>
      <c r="AF18" s="668" t="s">
        <v>320</v>
      </c>
      <c r="AG18" s="679"/>
      <c r="AH18" s="687" t="s">
        <v>40</v>
      </c>
      <c r="AI18" s="680">
        <v>2521</v>
      </c>
      <c r="AJ18" s="681">
        <v>2066</v>
      </c>
      <c r="AK18" s="682">
        <v>0.81951606505355012</v>
      </c>
    </row>
    <row r="19" spans="1:37" s="683" customFormat="1" ht="25.5">
      <c r="A19" s="684" t="s">
        <v>37</v>
      </c>
      <c r="B19" s="664" t="s">
        <v>591</v>
      </c>
      <c r="C19" s="664" t="s">
        <v>110</v>
      </c>
      <c r="D19" s="664"/>
      <c r="E19" s="664" t="s">
        <v>111</v>
      </c>
      <c r="F19" s="664" t="s">
        <v>560</v>
      </c>
      <c r="G19" s="664" t="s">
        <v>104</v>
      </c>
      <c r="H19" s="685">
        <v>24600</v>
      </c>
      <c r="I19" s="686">
        <v>22256</v>
      </c>
      <c r="J19" s="667">
        <v>2344</v>
      </c>
      <c r="K19" s="668">
        <v>0.9047154471544715</v>
      </c>
      <c r="L19" s="668">
        <v>9.5284552845528461E-2</v>
      </c>
      <c r="M19" s="668">
        <v>1</v>
      </c>
      <c r="N19" s="669"/>
      <c r="O19" s="687" t="s">
        <v>544</v>
      </c>
      <c r="P19" s="671">
        <v>14822</v>
      </c>
      <c r="Q19" s="672">
        <v>12821</v>
      </c>
      <c r="R19" s="672">
        <v>2001</v>
      </c>
      <c r="S19" s="290">
        <v>0.86499797598164885</v>
      </c>
      <c r="T19" s="668">
        <v>0.1350020240183511</v>
      </c>
      <c r="U19" s="688">
        <v>1</v>
      </c>
      <c r="V19" s="675"/>
      <c r="W19" s="684" t="s">
        <v>37</v>
      </c>
      <c r="X19" s="676" t="s">
        <v>591</v>
      </c>
      <c r="Y19" s="689"/>
      <c r="Z19" s="694"/>
      <c r="AA19" s="676" t="s">
        <v>111</v>
      </c>
      <c r="AB19" s="690"/>
      <c r="AC19" s="691"/>
      <c r="AD19" s="685"/>
      <c r="AE19" s="686"/>
      <c r="AF19" s="668" t="s">
        <v>320</v>
      </c>
      <c r="AG19" s="679"/>
      <c r="AH19" s="687" t="s">
        <v>544</v>
      </c>
      <c r="AI19" s="680">
        <v>14940</v>
      </c>
      <c r="AJ19" s="681">
        <v>11388</v>
      </c>
      <c r="AK19" s="682">
        <v>0.7622489959839357</v>
      </c>
    </row>
    <row r="20" spans="1:37" s="683" customFormat="1" ht="25.5">
      <c r="A20" s="684" t="s">
        <v>38</v>
      </c>
      <c r="B20" s="664" t="s">
        <v>591</v>
      </c>
      <c r="C20" s="664" t="s">
        <v>110</v>
      </c>
      <c r="D20" s="664"/>
      <c r="E20" s="664" t="s">
        <v>112</v>
      </c>
      <c r="F20" s="664" t="s">
        <v>560</v>
      </c>
      <c r="G20" s="664" t="s">
        <v>104</v>
      </c>
      <c r="H20" s="685">
        <v>9360</v>
      </c>
      <c r="I20" s="686">
        <v>8655</v>
      </c>
      <c r="J20" s="667">
        <v>705</v>
      </c>
      <c r="K20" s="668">
        <v>0.92467948717948723</v>
      </c>
      <c r="L20" s="668">
        <v>7.5320512820512817E-2</v>
      </c>
      <c r="M20" s="668">
        <v>1</v>
      </c>
      <c r="N20" s="669"/>
      <c r="O20" s="687" t="s">
        <v>32</v>
      </c>
      <c r="P20" s="671">
        <v>40306</v>
      </c>
      <c r="Q20" s="672">
        <v>36297</v>
      </c>
      <c r="R20" s="672">
        <v>4009</v>
      </c>
      <c r="S20" s="290">
        <v>0.90053590036222897</v>
      </c>
      <c r="T20" s="668">
        <v>9.9464099637771045E-2</v>
      </c>
      <c r="U20" s="688">
        <v>1</v>
      </c>
      <c r="V20" s="675"/>
      <c r="W20" s="684" t="s">
        <v>38</v>
      </c>
      <c r="X20" s="676" t="s">
        <v>591</v>
      </c>
      <c r="Y20" s="689"/>
      <c r="Z20" s="689"/>
      <c r="AA20" s="676" t="s">
        <v>112</v>
      </c>
      <c r="AB20" s="690"/>
      <c r="AC20" s="691"/>
      <c r="AD20" s="685"/>
      <c r="AE20" s="686"/>
      <c r="AF20" s="668" t="s">
        <v>320</v>
      </c>
      <c r="AG20" s="679"/>
      <c r="AH20" s="687" t="s">
        <v>32</v>
      </c>
      <c r="AI20" s="680">
        <v>40310</v>
      </c>
      <c r="AJ20" s="681">
        <v>33475</v>
      </c>
      <c r="AK20" s="682">
        <v>0.83043909699826346</v>
      </c>
    </row>
    <row r="21" spans="1:37" s="683" customFormat="1" ht="25.5">
      <c r="A21" s="684" t="s">
        <v>113</v>
      </c>
      <c r="B21" s="664" t="s">
        <v>591</v>
      </c>
      <c r="C21" s="664" t="s">
        <v>94</v>
      </c>
      <c r="D21" s="664"/>
      <c r="E21" s="664" t="s">
        <v>114</v>
      </c>
      <c r="F21" s="664" t="s">
        <v>561</v>
      </c>
      <c r="G21" s="664" t="s">
        <v>562</v>
      </c>
      <c r="H21" s="685">
        <v>1260</v>
      </c>
      <c r="I21" s="686">
        <v>1015</v>
      </c>
      <c r="J21" s="667">
        <v>245</v>
      </c>
      <c r="K21" s="668">
        <v>0.80555555555555558</v>
      </c>
      <c r="L21" s="668">
        <v>0.19444444444444445</v>
      </c>
      <c r="M21" s="668">
        <v>1</v>
      </c>
      <c r="N21" s="669"/>
      <c r="O21" s="687" t="s">
        <v>220</v>
      </c>
      <c r="P21" s="671">
        <v>8499</v>
      </c>
      <c r="Q21" s="672">
        <v>7315</v>
      </c>
      <c r="R21" s="672">
        <v>1184</v>
      </c>
      <c r="S21" s="290">
        <v>0.86068949288151553</v>
      </c>
      <c r="T21" s="668">
        <v>0.13931050711848453</v>
      </c>
      <c r="U21" s="688">
        <v>1</v>
      </c>
      <c r="V21" s="675"/>
      <c r="W21" s="684" t="s">
        <v>113</v>
      </c>
      <c r="X21" s="676" t="s">
        <v>591</v>
      </c>
      <c r="Y21" s="689"/>
      <c r="Z21" s="689"/>
      <c r="AA21" s="676" t="s">
        <v>114</v>
      </c>
      <c r="AB21" s="690"/>
      <c r="AC21" s="691"/>
      <c r="AD21" s="685"/>
      <c r="AE21" s="686"/>
      <c r="AF21" s="668" t="s">
        <v>320</v>
      </c>
      <c r="AG21" s="679"/>
      <c r="AH21" s="687" t="s">
        <v>220</v>
      </c>
      <c r="AI21" s="680">
        <v>8499</v>
      </c>
      <c r="AJ21" s="681">
        <v>7430</v>
      </c>
      <c r="AK21" s="682">
        <v>0.87422049652900347</v>
      </c>
    </row>
    <row r="22" spans="1:37" s="683" customFormat="1" ht="30" customHeight="1">
      <c r="A22" s="695" t="s">
        <v>62</v>
      </c>
      <c r="B22" s="664" t="s">
        <v>407</v>
      </c>
      <c r="C22" s="664" t="s">
        <v>94</v>
      </c>
      <c r="D22" s="664"/>
      <c r="E22" s="664" t="s">
        <v>115</v>
      </c>
      <c r="F22" s="664" t="s">
        <v>116</v>
      </c>
      <c r="G22" s="664" t="s">
        <v>117</v>
      </c>
      <c r="H22" s="685">
        <v>2456</v>
      </c>
      <c r="I22" s="686">
        <v>1230</v>
      </c>
      <c r="J22" s="667">
        <v>1226</v>
      </c>
      <c r="K22" s="668">
        <v>0.500814332247557</v>
      </c>
      <c r="L22" s="668">
        <v>0.499185667752443</v>
      </c>
      <c r="M22" s="668">
        <v>1</v>
      </c>
      <c r="N22" s="669"/>
      <c r="O22" s="687" t="s">
        <v>409</v>
      </c>
      <c r="P22" s="671">
        <v>10327</v>
      </c>
      <c r="Q22" s="672">
        <v>8837</v>
      </c>
      <c r="R22" s="672">
        <v>1490</v>
      </c>
      <c r="S22" s="290">
        <v>0.85571802072237824</v>
      </c>
      <c r="T22" s="668">
        <v>0.14428197927762176</v>
      </c>
      <c r="U22" s="688">
        <v>1</v>
      </c>
      <c r="V22" s="675"/>
      <c r="W22" s="695" t="s">
        <v>62</v>
      </c>
      <c r="X22" s="676" t="s">
        <v>407</v>
      </c>
      <c r="Y22" s="689"/>
      <c r="Z22" s="689"/>
      <c r="AA22" s="676" t="s">
        <v>115</v>
      </c>
      <c r="AB22" s="696"/>
      <c r="AC22" s="697"/>
      <c r="AD22" s="685"/>
      <c r="AE22" s="686"/>
      <c r="AF22" s="668" t="s">
        <v>320</v>
      </c>
      <c r="AG22" s="679"/>
      <c r="AH22" s="687" t="s">
        <v>409</v>
      </c>
      <c r="AI22" s="680">
        <v>10333</v>
      </c>
      <c r="AJ22" s="681">
        <v>6386</v>
      </c>
      <c r="AK22" s="682">
        <v>0.61801993612697181</v>
      </c>
    </row>
    <row r="23" spans="1:37" s="683" customFormat="1" ht="25.5">
      <c r="A23" s="695" t="s">
        <v>118</v>
      </c>
      <c r="B23" s="664" t="s">
        <v>407</v>
      </c>
      <c r="C23" s="664" t="s">
        <v>94</v>
      </c>
      <c r="D23" s="664"/>
      <c r="E23" s="664" t="s">
        <v>119</v>
      </c>
      <c r="F23" s="664" t="s">
        <v>120</v>
      </c>
      <c r="G23" s="664" t="s">
        <v>121</v>
      </c>
      <c r="H23" s="685">
        <v>1639</v>
      </c>
      <c r="I23" s="686">
        <v>883</v>
      </c>
      <c r="J23" s="667">
        <v>756</v>
      </c>
      <c r="K23" s="668">
        <v>0.53874313605857227</v>
      </c>
      <c r="L23" s="668">
        <v>0.46125686394142767</v>
      </c>
      <c r="M23" s="668">
        <v>1</v>
      </c>
      <c r="N23" s="669"/>
      <c r="O23" s="687" t="s">
        <v>551</v>
      </c>
      <c r="P23" s="671">
        <v>0</v>
      </c>
      <c r="Q23" s="672">
        <v>0</v>
      </c>
      <c r="R23" s="672">
        <v>0</v>
      </c>
      <c r="S23" s="290" t="s">
        <v>320</v>
      </c>
      <c r="T23" s="668" t="s">
        <v>320</v>
      </c>
      <c r="U23" s="688">
        <v>0</v>
      </c>
      <c r="V23" s="675"/>
      <c r="W23" s="695" t="s">
        <v>118</v>
      </c>
      <c r="X23" s="676" t="s">
        <v>407</v>
      </c>
      <c r="Y23" s="689"/>
      <c r="Z23" s="689"/>
      <c r="AA23" s="676" t="s">
        <v>119</v>
      </c>
      <c r="AB23" s="696"/>
      <c r="AC23" s="697"/>
      <c r="AD23" s="685"/>
      <c r="AE23" s="686"/>
      <c r="AF23" s="668" t="s">
        <v>320</v>
      </c>
      <c r="AG23" s="679"/>
      <c r="AH23" s="687" t="s">
        <v>551</v>
      </c>
      <c r="AI23" s="680">
        <v>4652</v>
      </c>
      <c r="AJ23" s="681">
        <v>3269</v>
      </c>
      <c r="AK23" s="682">
        <v>0.70270851246775579</v>
      </c>
    </row>
    <row r="24" spans="1:37" s="683" customFormat="1" ht="25.5">
      <c r="A24" s="684" t="s">
        <v>61</v>
      </c>
      <c r="B24" s="664" t="s">
        <v>407</v>
      </c>
      <c r="C24" s="664" t="s">
        <v>94</v>
      </c>
      <c r="D24" s="664"/>
      <c r="E24" s="664" t="s">
        <v>122</v>
      </c>
      <c r="F24" s="664" t="s">
        <v>563</v>
      </c>
      <c r="G24" s="664" t="s">
        <v>562</v>
      </c>
      <c r="H24" s="685">
        <v>874</v>
      </c>
      <c r="I24" s="686">
        <v>648</v>
      </c>
      <c r="J24" s="667">
        <v>226</v>
      </c>
      <c r="K24" s="668">
        <v>0.74141876430205955</v>
      </c>
      <c r="L24" s="668">
        <v>0.2585812356979405</v>
      </c>
      <c r="M24" s="668">
        <v>1</v>
      </c>
      <c r="N24" s="669"/>
      <c r="O24" s="687" t="s">
        <v>640</v>
      </c>
      <c r="P24" s="671">
        <v>3099</v>
      </c>
      <c r="Q24" s="672">
        <v>2156</v>
      </c>
      <c r="R24" s="672">
        <v>943</v>
      </c>
      <c r="S24" s="290">
        <v>0.69570829299774117</v>
      </c>
      <c r="T24" s="668">
        <v>0.30429170700225877</v>
      </c>
      <c r="U24" s="688">
        <v>1</v>
      </c>
      <c r="V24" s="675"/>
      <c r="W24" s="684" t="s">
        <v>61</v>
      </c>
      <c r="X24" s="676" t="s">
        <v>407</v>
      </c>
      <c r="Y24" s="689"/>
      <c r="Z24" s="689"/>
      <c r="AA24" s="676" t="s">
        <v>122</v>
      </c>
      <c r="AB24" s="690"/>
      <c r="AC24" s="691"/>
      <c r="AD24" s="685"/>
      <c r="AE24" s="686"/>
      <c r="AF24" s="668" t="s">
        <v>320</v>
      </c>
      <c r="AG24" s="679"/>
      <c r="AH24" s="687" t="s">
        <v>640</v>
      </c>
      <c r="AI24" s="680">
        <v>3343</v>
      </c>
      <c r="AJ24" s="681">
        <v>668</v>
      </c>
      <c r="AK24" s="682">
        <v>0.19982052049057733</v>
      </c>
    </row>
    <row r="25" spans="1:37" s="683" customFormat="1" ht="51">
      <c r="A25" s="684" t="s">
        <v>123</v>
      </c>
      <c r="B25" s="664" t="s">
        <v>407</v>
      </c>
      <c r="C25" s="664" t="s">
        <v>94</v>
      </c>
      <c r="D25" s="664"/>
      <c r="E25" s="664" t="s">
        <v>124</v>
      </c>
      <c r="F25" s="664" t="s">
        <v>561</v>
      </c>
      <c r="G25" s="664" t="s">
        <v>562</v>
      </c>
      <c r="H25" s="685">
        <v>367</v>
      </c>
      <c r="I25" s="686">
        <v>232</v>
      </c>
      <c r="J25" s="667">
        <v>135</v>
      </c>
      <c r="K25" s="668">
        <v>0.63215258855585832</v>
      </c>
      <c r="L25" s="668">
        <v>0.36784741144414168</v>
      </c>
      <c r="M25" s="668">
        <v>1</v>
      </c>
      <c r="N25" s="669"/>
      <c r="O25" s="687" t="s">
        <v>459</v>
      </c>
      <c r="P25" s="671">
        <v>0</v>
      </c>
      <c r="Q25" s="672">
        <v>0</v>
      </c>
      <c r="R25" s="672">
        <v>0</v>
      </c>
      <c r="S25" s="290" t="s">
        <v>320</v>
      </c>
      <c r="T25" s="668" t="s">
        <v>320</v>
      </c>
      <c r="U25" s="688">
        <v>0</v>
      </c>
      <c r="V25" s="675"/>
      <c r="W25" s="684" t="s">
        <v>123</v>
      </c>
      <c r="X25" s="676" t="s">
        <v>407</v>
      </c>
      <c r="Y25" s="689"/>
      <c r="Z25" s="689"/>
      <c r="AA25" s="676" t="s">
        <v>124</v>
      </c>
      <c r="AB25" s="690"/>
      <c r="AC25" s="691"/>
      <c r="AD25" s="685"/>
      <c r="AE25" s="686"/>
      <c r="AF25" s="668" t="s">
        <v>320</v>
      </c>
      <c r="AG25" s="679"/>
      <c r="AH25" s="687" t="s">
        <v>459</v>
      </c>
      <c r="AI25" s="680">
        <v>7104</v>
      </c>
      <c r="AJ25" s="681">
        <v>1656</v>
      </c>
      <c r="AK25" s="682">
        <v>0.23310810810810811</v>
      </c>
    </row>
    <row r="26" spans="1:37" s="683" customFormat="1" ht="25.5">
      <c r="A26" s="684" t="s">
        <v>59</v>
      </c>
      <c r="B26" s="664" t="s">
        <v>407</v>
      </c>
      <c r="C26" s="664" t="s">
        <v>102</v>
      </c>
      <c r="D26" s="664"/>
      <c r="E26" s="664" t="s">
        <v>125</v>
      </c>
      <c r="F26" s="664" t="s">
        <v>564</v>
      </c>
      <c r="G26" s="664" t="s">
        <v>565</v>
      </c>
      <c r="H26" s="685">
        <v>406</v>
      </c>
      <c r="I26" s="686">
        <v>279</v>
      </c>
      <c r="J26" s="667">
        <v>127</v>
      </c>
      <c r="K26" s="668">
        <v>0.68719211822660098</v>
      </c>
      <c r="L26" s="668">
        <v>0.31280788177339902</v>
      </c>
      <c r="M26" s="668">
        <v>1</v>
      </c>
      <c r="N26" s="669"/>
      <c r="O26" s="687" t="s">
        <v>412</v>
      </c>
      <c r="P26" s="671">
        <v>0</v>
      </c>
      <c r="Q26" s="672">
        <v>0</v>
      </c>
      <c r="R26" s="672">
        <v>0</v>
      </c>
      <c r="S26" s="290" t="s">
        <v>320</v>
      </c>
      <c r="T26" s="668" t="s">
        <v>320</v>
      </c>
      <c r="U26" s="688">
        <v>0</v>
      </c>
      <c r="V26" s="675"/>
      <c r="W26" s="684" t="s">
        <v>59</v>
      </c>
      <c r="X26" s="676" t="s">
        <v>407</v>
      </c>
      <c r="Y26" s="689"/>
      <c r="Z26" s="689"/>
      <c r="AA26" s="676" t="s">
        <v>125</v>
      </c>
      <c r="AB26" s="690"/>
      <c r="AC26" s="691"/>
      <c r="AD26" s="685"/>
      <c r="AE26" s="686"/>
      <c r="AF26" s="668" t="s">
        <v>320</v>
      </c>
      <c r="AG26" s="679"/>
      <c r="AH26" s="687" t="s">
        <v>412</v>
      </c>
      <c r="AI26" s="680"/>
      <c r="AJ26" s="681"/>
      <c r="AK26" s="682" t="s">
        <v>320</v>
      </c>
    </row>
    <row r="27" spans="1:37" s="683" customFormat="1" ht="25.5">
      <c r="A27" s="684" t="s">
        <v>64</v>
      </c>
      <c r="B27" s="664" t="s">
        <v>407</v>
      </c>
      <c r="C27" s="664" t="s">
        <v>102</v>
      </c>
      <c r="D27" s="664"/>
      <c r="E27" s="664" t="s">
        <v>126</v>
      </c>
      <c r="F27" s="664" t="s">
        <v>564</v>
      </c>
      <c r="G27" s="664" t="s">
        <v>565</v>
      </c>
      <c r="H27" s="685">
        <v>8320</v>
      </c>
      <c r="I27" s="686">
        <v>6415</v>
      </c>
      <c r="J27" s="667">
        <v>1905</v>
      </c>
      <c r="K27" s="668">
        <v>0.77103365384615385</v>
      </c>
      <c r="L27" s="668">
        <v>0.22896634615384615</v>
      </c>
      <c r="M27" s="668">
        <v>1</v>
      </c>
      <c r="N27" s="669"/>
      <c r="O27" s="687" t="s">
        <v>460</v>
      </c>
      <c r="P27" s="671">
        <v>8339</v>
      </c>
      <c r="Q27" s="672">
        <v>5113</v>
      </c>
      <c r="R27" s="672">
        <v>3226</v>
      </c>
      <c r="S27" s="290">
        <v>0.61314306271735219</v>
      </c>
      <c r="T27" s="668">
        <v>0.38685693728264781</v>
      </c>
      <c r="U27" s="688">
        <v>1</v>
      </c>
      <c r="V27" s="675"/>
      <c r="W27" s="684" t="s">
        <v>64</v>
      </c>
      <c r="X27" s="676" t="s">
        <v>407</v>
      </c>
      <c r="Y27" s="689"/>
      <c r="Z27" s="689"/>
      <c r="AA27" s="676" t="s">
        <v>126</v>
      </c>
      <c r="AB27" s="690"/>
      <c r="AC27" s="691"/>
      <c r="AD27" s="685"/>
      <c r="AE27" s="686"/>
      <c r="AF27" s="668" t="s">
        <v>320</v>
      </c>
      <c r="AG27" s="679"/>
      <c r="AH27" s="687" t="s">
        <v>460</v>
      </c>
      <c r="AI27" s="680">
        <v>9384</v>
      </c>
      <c r="AJ27" s="681">
        <v>2961</v>
      </c>
      <c r="AK27" s="682">
        <v>0.31553708439897699</v>
      </c>
    </row>
    <row r="28" spans="1:37" s="683" customFormat="1" ht="38.25">
      <c r="A28" s="684" t="s">
        <v>735</v>
      </c>
      <c r="B28" s="664" t="s">
        <v>639</v>
      </c>
      <c r="C28" s="664" t="s">
        <v>94</v>
      </c>
      <c r="D28" s="664"/>
      <c r="E28" s="664" t="s">
        <v>127</v>
      </c>
      <c r="F28" s="664" t="s">
        <v>566</v>
      </c>
      <c r="G28" s="664" t="s">
        <v>567</v>
      </c>
      <c r="H28" s="685">
        <v>37599</v>
      </c>
      <c r="I28" s="686">
        <v>34415</v>
      </c>
      <c r="J28" s="667">
        <v>3184</v>
      </c>
      <c r="K28" s="668">
        <v>0.91531689672597671</v>
      </c>
      <c r="L28" s="668">
        <v>8.4683103274023244E-2</v>
      </c>
      <c r="M28" s="668">
        <v>1</v>
      </c>
      <c r="N28" s="669"/>
      <c r="O28" s="687" t="s">
        <v>545</v>
      </c>
      <c r="P28" s="671">
        <v>0</v>
      </c>
      <c r="Q28" s="672">
        <v>0</v>
      </c>
      <c r="R28" s="672">
        <v>0</v>
      </c>
      <c r="S28" s="290" t="s">
        <v>320</v>
      </c>
      <c r="T28" s="668" t="s">
        <v>320</v>
      </c>
      <c r="U28" s="688">
        <v>0</v>
      </c>
      <c r="V28" s="675"/>
      <c r="W28" s="684" t="s">
        <v>639</v>
      </c>
      <c r="X28" s="676" t="s">
        <v>639</v>
      </c>
      <c r="Y28" s="689"/>
      <c r="Z28" s="689"/>
      <c r="AA28" s="676" t="s">
        <v>127</v>
      </c>
      <c r="AB28" s="690"/>
      <c r="AC28" s="691"/>
      <c r="AD28" s="685"/>
      <c r="AE28" s="686"/>
      <c r="AF28" s="668" t="s">
        <v>320</v>
      </c>
      <c r="AG28" s="679"/>
      <c r="AH28" s="687" t="s">
        <v>545</v>
      </c>
      <c r="AI28" s="680">
        <v>36536</v>
      </c>
      <c r="AJ28" s="681">
        <v>16083</v>
      </c>
      <c r="AK28" s="682">
        <v>0.4401959710970002</v>
      </c>
    </row>
    <row r="29" spans="1:37" s="683" customFormat="1" ht="25.5">
      <c r="A29" s="684" t="s">
        <v>66</v>
      </c>
      <c r="B29" s="664" t="s">
        <v>460</v>
      </c>
      <c r="C29" s="664" t="s">
        <v>94</v>
      </c>
      <c r="D29" s="664"/>
      <c r="E29" s="664" t="s">
        <v>128</v>
      </c>
      <c r="F29" s="664" t="s">
        <v>129</v>
      </c>
      <c r="G29" s="664" t="s">
        <v>129</v>
      </c>
      <c r="H29" s="685">
        <v>2256</v>
      </c>
      <c r="I29" s="686">
        <v>1256</v>
      </c>
      <c r="J29" s="667">
        <v>1000</v>
      </c>
      <c r="K29" s="668">
        <v>0.55673758865248224</v>
      </c>
      <c r="L29" s="668">
        <v>0.4432624113475177</v>
      </c>
      <c r="M29" s="668">
        <v>1</v>
      </c>
      <c r="N29" s="669"/>
      <c r="O29" s="687" t="s">
        <v>638</v>
      </c>
      <c r="P29" s="671">
        <v>0</v>
      </c>
      <c r="Q29" s="672">
        <v>0</v>
      </c>
      <c r="R29" s="672">
        <v>0</v>
      </c>
      <c r="S29" s="290" t="s">
        <v>320</v>
      </c>
      <c r="T29" s="668" t="s">
        <v>320</v>
      </c>
      <c r="U29" s="688">
        <v>0</v>
      </c>
      <c r="V29" s="675"/>
      <c r="W29" s="684" t="s">
        <v>66</v>
      </c>
      <c r="X29" s="676" t="s">
        <v>460</v>
      </c>
      <c r="Y29" s="689"/>
      <c r="Z29" s="689"/>
      <c r="AA29" s="676" t="s">
        <v>128</v>
      </c>
      <c r="AB29" s="690"/>
      <c r="AC29" s="691"/>
      <c r="AD29" s="685"/>
      <c r="AE29" s="686"/>
      <c r="AF29" s="668" t="s">
        <v>320</v>
      </c>
      <c r="AG29" s="679"/>
      <c r="AH29" s="687" t="s">
        <v>638</v>
      </c>
      <c r="AI29" s="680"/>
      <c r="AJ29" s="681"/>
      <c r="AK29" s="682" t="s">
        <v>320</v>
      </c>
    </row>
    <row r="30" spans="1:37" s="683" customFormat="1" ht="51">
      <c r="A30" s="684" t="s">
        <v>74</v>
      </c>
      <c r="B30" s="664" t="s">
        <v>460</v>
      </c>
      <c r="C30" s="664" t="s">
        <v>94</v>
      </c>
      <c r="D30" s="664"/>
      <c r="E30" s="664" t="s">
        <v>130</v>
      </c>
      <c r="F30" s="664" t="s">
        <v>568</v>
      </c>
      <c r="G30" s="664" t="s">
        <v>569</v>
      </c>
      <c r="H30" s="685">
        <v>455</v>
      </c>
      <c r="I30" s="686">
        <v>239</v>
      </c>
      <c r="J30" s="667">
        <v>216</v>
      </c>
      <c r="K30" s="668">
        <v>0.5252747252747253</v>
      </c>
      <c r="L30" s="668">
        <v>0.4747252747252747</v>
      </c>
      <c r="M30" s="668">
        <v>1</v>
      </c>
      <c r="N30" s="669"/>
      <c r="O30" s="687" t="s">
        <v>427</v>
      </c>
      <c r="P30" s="671">
        <v>125219</v>
      </c>
      <c r="Q30" s="672">
        <v>8501</v>
      </c>
      <c r="R30" s="672">
        <v>116718</v>
      </c>
      <c r="S30" s="290">
        <v>6.7889058369736216E-2</v>
      </c>
      <c r="T30" s="668">
        <v>0.93211094163026376</v>
      </c>
      <c r="U30" s="688">
        <v>1</v>
      </c>
      <c r="V30" s="675"/>
      <c r="W30" s="684" t="s">
        <v>74</v>
      </c>
      <c r="X30" s="676" t="s">
        <v>460</v>
      </c>
      <c r="Y30" s="689"/>
      <c r="Z30" s="689"/>
      <c r="AA30" s="676" t="s">
        <v>130</v>
      </c>
      <c r="AB30" s="690"/>
      <c r="AC30" s="691"/>
      <c r="AD30" s="685"/>
      <c r="AE30" s="686"/>
      <c r="AF30" s="668" t="s">
        <v>320</v>
      </c>
      <c r="AG30" s="679"/>
      <c r="AH30" s="687" t="s">
        <v>427</v>
      </c>
      <c r="AI30" s="680">
        <v>125227</v>
      </c>
      <c r="AJ30" s="681">
        <v>20379</v>
      </c>
      <c r="AK30" s="682">
        <v>0.16273647056944587</v>
      </c>
    </row>
    <row r="31" spans="1:37" s="683" customFormat="1" ht="102">
      <c r="A31" s="684" t="s">
        <v>131</v>
      </c>
      <c r="B31" s="664" t="s">
        <v>460</v>
      </c>
      <c r="C31" s="664" t="s">
        <v>94</v>
      </c>
      <c r="D31" s="664"/>
      <c r="E31" s="664" t="s">
        <v>132</v>
      </c>
      <c r="F31" s="664" t="s">
        <v>570</v>
      </c>
      <c r="G31" s="664" t="s">
        <v>571</v>
      </c>
      <c r="H31" s="685">
        <v>1926</v>
      </c>
      <c r="I31" s="686">
        <v>909</v>
      </c>
      <c r="J31" s="667">
        <v>1017</v>
      </c>
      <c r="K31" s="668">
        <v>0.4719626168224299</v>
      </c>
      <c r="L31" s="668">
        <v>0.5280373831775701</v>
      </c>
      <c r="M31" s="668">
        <v>1</v>
      </c>
      <c r="N31" s="669"/>
      <c r="O31" s="687" t="s">
        <v>398</v>
      </c>
      <c r="P31" s="671">
        <v>299969</v>
      </c>
      <c r="Q31" s="672">
        <v>241195</v>
      </c>
      <c r="R31" s="672">
        <v>0</v>
      </c>
      <c r="S31" s="290">
        <v>0.80406642019675367</v>
      </c>
      <c r="T31" s="668">
        <v>0</v>
      </c>
      <c r="U31" s="688">
        <v>0.80406642019675367</v>
      </c>
      <c r="V31" s="675"/>
      <c r="W31" s="684" t="s">
        <v>131</v>
      </c>
      <c r="X31" s="676" t="s">
        <v>460</v>
      </c>
      <c r="Y31" s="689"/>
      <c r="Z31" s="689"/>
      <c r="AA31" s="676" t="s">
        <v>132</v>
      </c>
      <c r="AB31" s="690"/>
      <c r="AC31" s="691"/>
      <c r="AD31" s="685"/>
      <c r="AE31" s="686"/>
      <c r="AF31" s="668" t="s">
        <v>320</v>
      </c>
      <c r="AG31" s="679"/>
      <c r="AH31" s="687" t="s">
        <v>398</v>
      </c>
      <c r="AI31" s="680">
        <v>299969</v>
      </c>
      <c r="AJ31" s="681">
        <v>180948</v>
      </c>
      <c r="AK31" s="682">
        <v>0.6032223329744073</v>
      </c>
    </row>
    <row r="32" spans="1:37" s="683" customFormat="1" ht="51">
      <c r="A32" s="684" t="s">
        <v>133</v>
      </c>
      <c r="B32" s="664" t="s">
        <v>427</v>
      </c>
      <c r="C32" s="664" t="s">
        <v>137</v>
      </c>
      <c r="D32" s="664"/>
      <c r="E32" s="664" t="s">
        <v>134</v>
      </c>
      <c r="F32" s="664" t="s">
        <v>135</v>
      </c>
      <c r="G32" s="664" t="s">
        <v>136</v>
      </c>
      <c r="H32" s="685">
        <v>125219</v>
      </c>
      <c r="I32" s="686">
        <v>8501</v>
      </c>
      <c r="J32" s="667">
        <v>116718</v>
      </c>
      <c r="K32" s="668">
        <v>6.7889058369736216E-2</v>
      </c>
      <c r="L32" s="668">
        <v>0.93211094163026376</v>
      </c>
      <c r="M32" s="668">
        <v>1</v>
      </c>
      <c r="N32" s="669"/>
      <c r="O32" s="687" t="s">
        <v>400</v>
      </c>
      <c r="P32" s="671">
        <v>0</v>
      </c>
      <c r="Q32" s="672">
        <v>0</v>
      </c>
      <c r="R32" s="672">
        <v>0</v>
      </c>
      <c r="S32" s="290" t="s">
        <v>320</v>
      </c>
      <c r="T32" s="668" t="s">
        <v>320</v>
      </c>
      <c r="U32" s="688">
        <v>0</v>
      </c>
      <c r="V32" s="675"/>
      <c r="W32" s="684" t="s">
        <v>133</v>
      </c>
      <c r="X32" s="676" t="s">
        <v>427</v>
      </c>
      <c r="Y32" s="698"/>
      <c r="Z32" s="698"/>
      <c r="AA32" s="676" t="s">
        <v>134</v>
      </c>
      <c r="AB32" s="699"/>
      <c r="AC32" s="700"/>
      <c r="AD32" s="685"/>
      <c r="AE32" s="686"/>
      <c r="AF32" s="668" t="s">
        <v>320</v>
      </c>
      <c r="AG32" s="679"/>
      <c r="AH32" s="687" t="s">
        <v>400</v>
      </c>
      <c r="AI32" s="680">
        <v>3417</v>
      </c>
      <c r="AJ32" s="681">
        <v>1054</v>
      </c>
      <c r="AK32" s="682">
        <v>0.30845771144278605</v>
      </c>
    </row>
    <row r="33" spans="1:37" s="683" customFormat="1" ht="38.25">
      <c r="A33" s="684" t="s">
        <v>71</v>
      </c>
      <c r="B33" s="664" t="s">
        <v>218</v>
      </c>
      <c r="C33" s="664" t="s">
        <v>137</v>
      </c>
      <c r="D33" s="664" t="s">
        <v>138</v>
      </c>
      <c r="E33" s="664" t="s">
        <v>139</v>
      </c>
      <c r="F33" s="664" t="s">
        <v>140</v>
      </c>
      <c r="G33" s="664" t="s">
        <v>140</v>
      </c>
      <c r="H33" s="685">
        <v>13354</v>
      </c>
      <c r="I33" s="686">
        <v>12518</v>
      </c>
      <c r="J33" s="667">
        <v>836</v>
      </c>
      <c r="K33" s="668">
        <v>0.93739703459637558</v>
      </c>
      <c r="L33" s="668">
        <v>6.260296540362438E-2</v>
      </c>
      <c r="M33" s="668">
        <v>1</v>
      </c>
      <c r="N33" s="669"/>
      <c r="O33" s="687" t="s">
        <v>401</v>
      </c>
      <c r="P33" s="671">
        <v>0</v>
      </c>
      <c r="Q33" s="672">
        <v>0</v>
      </c>
      <c r="R33" s="672">
        <v>0</v>
      </c>
      <c r="S33" s="290" t="s">
        <v>320</v>
      </c>
      <c r="T33" s="668" t="s">
        <v>320</v>
      </c>
      <c r="U33" s="688">
        <v>0</v>
      </c>
      <c r="V33" s="675"/>
      <c r="W33" s="684" t="s">
        <v>71</v>
      </c>
      <c r="X33" s="676" t="s">
        <v>218</v>
      </c>
      <c r="Y33" s="689"/>
      <c r="Z33" s="689"/>
      <c r="AA33" s="676" t="s">
        <v>139</v>
      </c>
      <c r="AB33" s="690"/>
      <c r="AC33" s="691"/>
      <c r="AD33" s="685"/>
      <c r="AE33" s="686"/>
      <c r="AF33" s="668" t="s">
        <v>320</v>
      </c>
      <c r="AG33" s="679"/>
      <c r="AH33" s="687" t="s">
        <v>401</v>
      </c>
      <c r="AI33" s="680">
        <v>70178</v>
      </c>
      <c r="AJ33" s="681">
        <v>47275</v>
      </c>
      <c r="AK33" s="682">
        <v>0.67364416198808741</v>
      </c>
    </row>
    <row r="34" spans="1:37" s="683" customFormat="1" ht="51">
      <c r="A34" s="684" t="s">
        <v>29</v>
      </c>
      <c r="B34" s="664" t="s">
        <v>29</v>
      </c>
      <c r="C34" s="664" t="s">
        <v>94</v>
      </c>
      <c r="D34" s="664" t="s">
        <v>572</v>
      </c>
      <c r="E34" s="664" t="s">
        <v>141</v>
      </c>
      <c r="F34" s="664" t="s">
        <v>563</v>
      </c>
      <c r="G34" s="664" t="s">
        <v>573</v>
      </c>
      <c r="H34" s="685">
        <v>46096</v>
      </c>
      <c r="I34" s="686">
        <v>42765</v>
      </c>
      <c r="J34" s="667">
        <v>3331</v>
      </c>
      <c r="K34" s="668">
        <v>0.92773776466504687</v>
      </c>
      <c r="L34" s="668">
        <v>7.2262235334953143E-2</v>
      </c>
      <c r="M34" s="668">
        <v>1</v>
      </c>
      <c r="N34" s="669"/>
      <c r="O34" s="687" t="s">
        <v>402</v>
      </c>
      <c r="P34" s="671">
        <v>0</v>
      </c>
      <c r="Q34" s="672">
        <v>0</v>
      </c>
      <c r="R34" s="672">
        <v>0</v>
      </c>
      <c r="S34" s="290" t="s">
        <v>320</v>
      </c>
      <c r="T34" s="668" t="s">
        <v>320</v>
      </c>
      <c r="U34" s="688">
        <v>0</v>
      </c>
      <c r="V34" s="675"/>
      <c r="W34" s="684" t="s">
        <v>29</v>
      </c>
      <c r="X34" s="676" t="s">
        <v>29</v>
      </c>
      <c r="Y34" s="689"/>
      <c r="Z34" s="689"/>
      <c r="AA34" s="676" t="s">
        <v>141</v>
      </c>
      <c r="AB34" s="690"/>
      <c r="AC34" s="691"/>
      <c r="AD34" s="685"/>
      <c r="AE34" s="686"/>
      <c r="AF34" s="668" t="s">
        <v>320</v>
      </c>
      <c r="AG34" s="679"/>
      <c r="AH34" s="687" t="s">
        <v>402</v>
      </c>
      <c r="AI34" s="680">
        <v>159767</v>
      </c>
      <c r="AJ34" s="681">
        <v>103738</v>
      </c>
      <c r="AK34" s="682">
        <v>0.64930805485488241</v>
      </c>
    </row>
    <row r="35" spans="1:37" s="683" customFormat="1" ht="38.25">
      <c r="A35" s="684" t="s">
        <v>47</v>
      </c>
      <c r="B35" s="664" t="s">
        <v>544</v>
      </c>
      <c r="C35" s="664" t="s">
        <v>142</v>
      </c>
      <c r="D35" s="664"/>
      <c r="E35" s="664" t="s">
        <v>144</v>
      </c>
      <c r="F35" s="664" t="s">
        <v>626</v>
      </c>
      <c r="G35" s="664" t="s">
        <v>574</v>
      </c>
      <c r="H35" s="685">
        <v>1081</v>
      </c>
      <c r="I35" s="686">
        <v>835</v>
      </c>
      <c r="J35" s="667">
        <v>246</v>
      </c>
      <c r="K35" s="668">
        <v>0.77243293246993527</v>
      </c>
      <c r="L35" s="668">
        <v>0.22756706753006475</v>
      </c>
      <c r="M35" s="668">
        <v>1</v>
      </c>
      <c r="N35" s="669"/>
      <c r="O35" s="687" t="s">
        <v>403</v>
      </c>
      <c r="P35" s="671">
        <v>0</v>
      </c>
      <c r="Q35" s="672">
        <v>0</v>
      </c>
      <c r="R35" s="672">
        <v>0</v>
      </c>
      <c r="S35" s="290" t="s">
        <v>320</v>
      </c>
      <c r="T35" s="668" t="s">
        <v>320</v>
      </c>
      <c r="U35" s="688">
        <v>0</v>
      </c>
      <c r="V35" s="675"/>
      <c r="W35" s="684" t="s">
        <v>47</v>
      </c>
      <c r="X35" s="676" t="s">
        <v>544</v>
      </c>
      <c r="Y35" s="689"/>
      <c r="Z35" s="689"/>
      <c r="AA35" s="676" t="s">
        <v>144</v>
      </c>
      <c r="AB35" s="690"/>
      <c r="AC35" s="691"/>
      <c r="AD35" s="685"/>
      <c r="AE35" s="686"/>
      <c r="AF35" s="668" t="s">
        <v>320</v>
      </c>
      <c r="AG35" s="679"/>
      <c r="AH35" s="687" t="s">
        <v>403</v>
      </c>
      <c r="AI35" s="680">
        <v>66607</v>
      </c>
      <c r="AJ35" s="681">
        <v>28881</v>
      </c>
      <c r="AK35" s="682">
        <v>0.43360307475190296</v>
      </c>
    </row>
    <row r="36" spans="1:37" s="683" customFormat="1" ht="45" customHeight="1">
      <c r="A36" s="684" t="s">
        <v>46</v>
      </c>
      <c r="B36" s="664" t="s">
        <v>544</v>
      </c>
      <c r="C36" s="664" t="s">
        <v>145</v>
      </c>
      <c r="D36" s="664"/>
      <c r="E36" s="664" t="s">
        <v>146</v>
      </c>
      <c r="F36" s="664" t="s">
        <v>563</v>
      </c>
      <c r="G36" s="664" t="s">
        <v>575</v>
      </c>
      <c r="H36" s="685">
        <v>197</v>
      </c>
      <c r="I36" s="686">
        <v>127</v>
      </c>
      <c r="J36" s="667">
        <v>70</v>
      </c>
      <c r="K36" s="668">
        <v>0.64467005076142136</v>
      </c>
      <c r="L36" s="668">
        <v>0.35532994923857869</v>
      </c>
      <c r="M36" s="668">
        <v>1</v>
      </c>
      <c r="N36" s="669"/>
      <c r="O36" s="687" t="s">
        <v>399</v>
      </c>
      <c r="P36" s="671">
        <v>0</v>
      </c>
      <c r="Q36" s="672">
        <v>0</v>
      </c>
      <c r="R36" s="672">
        <v>0</v>
      </c>
      <c r="S36" s="290" t="s">
        <v>320</v>
      </c>
      <c r="T36" s="668" t="s">
        <v>320</v>
      </c>
      <c r="U36" s="688">
        <v>0</v>
      </c>
      <c r="V36" s="675"/>
      <c r="W36" s="684" t="s">
        <v>46</v>
      </c>
      <c r="X36" s="676" t="s">
        <v>544</v>
      </c>
      <c r="Y36" s="689"/>
      <c r="Z36" s="689"/>
      <c r="AA36" s="676" t="s">
        <v>146</v>
      </c>
      <c r="AB36" s="690"/>
      <c r="AC36" s="691"/>
      <c r="AD36" s="685"/>
      <c r="AE36" s="686"/>
      <c r="AF36" s="668" t="s">
        <v>320</v>
      </c>
      <c r="AG36" s="679"/>
      <c r="AH36" s="687" t="s">
        <v>399</v>
      </c>
      <c r="AI36" s="680">
        <v>493618</v>
      </c>
      <c r="AJ36" s="681">
        <v>226233</v>
      </c>
      <c r="AK36" s="682">
        <v>0.45831594471838549</v>
      </c>
    </row>
    <row r="37" spans="1:37" s="683" customFormat="1" ht="51.75" thickBot="1">
      <c r="A37" s="684" t="s">
        <v>40</v>
      </c>
      <c r="B37" s="664" t="s">
        <v>40</v>
      </c>
      <c r="C37" s="664" t="s">
        <v>147</v>
      </c>
      <c r="D37" s="664"/>
      <c r="E37" s="664" t="s">
        <v>148</v>
      </c>
      <c r="F37" s="664" t="s">
        <v>576</v>
      </c>
      <c r="G37" s="664" t="s">
        <v>577</v>
      </c>
      <c r="H37" s="685">
        <v>2517</v>
      </c>
      <c r="I37" s="686">
        <v>2029</v>
      </c>
      <c r="J37" s="667">
        <v>488</v>
      </c>
      <c r="K37" s="668">
        <v>0.80611839491458082</v>
      </c>
      <c r="L37" s="668">
        <v>0.19388160508541916</v>
      </c>
      <c r="M37" s="668">
        <v>1</v>
      </c>
      <c r="N37" s="669"/>
      <c r="O37" s="706"/>
      <c r="P37" s="738"/>
      <c r="Q37" s="738"/>
      <c r="R37" s="738"/>
      <c r="S37" s="739"/>
      <c r="T37" s="739"/>
      <c r="U37" s="739"/>
      <c r="V37" s="675"/>
      <c r="W37" s="684" t="s">
        <v>40</v>
      </c>
      <c r="X37" s="676" t="s">
        <v>40</v>
      </c>
      <c r="Y37" s="689"/>
      <c r="Z37" s="689"/>
      <c r="AA37" s="676" t="s">
        <v>148</v>
      </c>
      <c r="AB37" s="690"/>
      <c r="AC37" s="691"/>
      <c r="AD37" s="685"/>
      <c r="AE37" s="686"/>
      <c r="AF37" s="668" t="s">
        <v>320</v>
      </c>
      <c r="AG37" s="679"/>
      <c r="AH37" s="701" t="s">
        <v>545</v>
      </c>
      <c r="AI37" s="703"/>
      <c r="AJ37" s="704"/>
      <c r="AK37" s="705" t="s">
        <v>320</v>
      </c>
    </row>
    <row r="38" spans="1:37" s="683" customFormat="1" ht="45" customHeight="1">
      <c r="A38" s="684" t="s">
        <v>41</v>
      </c>
      <c r="B38" s="664" t="s">
        <v>544</v>
      </c>
      <c r="C38" s="664" t="s">
        <v>145</v>
      </c>
      <c r="D38" s="664"/>
      <c r="E38" s="664" t="s">
        <v>149</v>
      </c>
      <c r="F38" s="664" t="s">
        <v>578</v>
      </c>
      <c r="G38" s="664" t="s">
        <v>579</v>
      </c>
      <c r="H38" s="685">
        <v>7200</v>
      </c>
      <c r="I38" s="686">
        <v>6687</v>
      </c>
      <c r="J38" s="667">
        <v>513</v>
      </c>
      <c r="K38" s="668">
        <v>0.92874999999999996</v>
      </c>
      <c r="L38" s="668">
        <v>7.1249999999999994E-2</v>
      </c>
      <c r="M38" s="668">
        <v>1</v>
      </c>
      <c r="N38" s="669"/>
      <c r="O38" s="675"/>
      <c r="P38" s="675"/>
      <c r="Q38" s="675"/>
      <c r="R38" s="675"/>
      <c r="S38" s="675"/>
      <c r="T38" s="675"/>
      <c r="U38" s="675"/>
      <c r="V38" s="675"/>
      <c r="W38" s="684" t="s">
        <v>41</v>
      </c>
      <c r="X38" s="676" t="s">
        <v>544</v>
      </c>
      <c r="Y38" s="689"/>
      <c r="Z38" s="689"/>
      <c r="AA38" s="676" t="s">
        <v>149</v>
      </c>
      <c r="AB38" s="696"/>
      <c r="AC38" s="697"/>
      <c r="AD38" s="685"/>
      <c r="AE38" s="686"/>
      <c r="AF38" s="668" t="s">
        <v>320</v>
      </c>
      <c r="AG38" s="679"/>
      <c r="AH38" s="706"/>
      <c r="AI38" s="707"/>
      <c r="AJ38" s="707"/>
      <c r="AK38" s="708"/>
    </row>
    <row r="39" spans="1:37" s="683" customFormat="1" ht="45" customHeight="1">
      <c r="A39" s="684" t="s">
        <v>45</v>
      </c>
      <c r="B39" s="664" t="s">
        <v>544</v>
      </c>
      <c r="C39" s="664" t="s">
        <v>145</v>
      </c>
      <c r="D39" s="664"/>
      <c r="E39" s="664" t="s">
        <v>150</v>
      </c>
      <c r="F39" s="664" t="s">
        <v>151</v>
      </c>
      <c r="G39" s="664" t="s">
        <v>151</v>
      </c>
      <c r="H39" s="685">
        <v>248</v>
      </c>
      <c r="I39" s="686">
        <v>95</v>
      </c>
      <c r="J39" s="667">
        <v>153</v>
      </c>
      <c r="K39" s="668">
        <v>0.38306451612903225</v>
      </c>
      <c r="L39" s="668">
        <v>0.61693548387096775</v>
      </c>
      <c r="M39" s="668">
        <v>1</v>
      </c>
      <c r="N39" s="669"/>
      <c r="O39" s="675"/>
      <c r="P39" s="675"/>
      <c r="Q39" s="675"/>
      <c r="R39" s="675"/>
      <c r="S39" s="675"/>
      <c r="T39" s="675"/>
      <c r="U39" s="675"/>
      <c r="V39" s="675"/>
      <c r="W39" s="684" t="s">
        <v>45</v>
      </c>
      <c r="X39" s="676" t="s">
        <v>544</v>
      </c>
      <c r="Y39" s="689"/>
      <c r="Z39" s="689"/>
      <c r="AA39" s="676" t="s">
        <v>150</v>
      </c>
      <c r="AB39" s="690"/>
      <c r="AC39" s="691"/>
      <c r="AD39" s="685"/>
      <c r="AE39" s="686"/>
      <c r="AF39" s="668" t="s">
        <v>320</v>
      </c>
      <c r="AG39" s="679"/>
      <c r="AH39" s="706"/>
      <c r="AI39" s="707"/>
      <c r="AJ39" s="707"/>
      <c r="AK39" s="708"/>
    </row>
    <row r="40" spans="1:37" s="683" customFormat="1" ht="63.75">
      <c r="A40" s="684" t="s">
        <v>44</v>
      </c>
      <c r="B40" s="664" t="s">
        <v>544</v>
      </c>
      <c r="C40" s="664" t="s">
        <v>145</v>
      </c>
      <c r="D40" s="664"/>
      <c r="E40" s="664" t="s">
        <v>152</v>
      </c>
      <c r="F40" s="664" t="s">
        <v>580</v>
      </c>
      <c r="G40" s="664" t="s">
        <v>581</v>
      </c>
      <c r="H40" s="685">
        <v>5772</v>
      </c>
      <c r="I40" s="686">
        <v>4843</v>
      </c>
      <c r="J40" s="667">
        <v>929</v>
      </c>
      <c r="K40" s="668">
        <v>0.83905058905058905</v>
      </c>
      <c r="L40" s="668">
        <v>0.16094941094941095</v>
      </c>
      <c r="M40" s="668">
        <v>1</v>
      </c>
      <c r="N40" s="669"/>
      <c r="O40" s="675"/>
      <c r="P40" s="675"/>
      <c r="Q40" s="675"/>
      <c r="R40" s="675"/>
      <c r="S40" s="675"/>
      <c r="T40" s="675"/>
      <c r="U40" s="675"/>
      <c r="V40" s="675"/>
      <c r="W40" s="684" t="s">
        <v>44</v>
      </c>
      <c r="X40" s="676" t="s">
        <v>544</v>
      </c>
      <c r="Y40" s="689"/>
      <c r="Z40" s="689"/>
      <c r="AA40" s="676" t="s">
        <v>152</v>
      </c>
      <c r="AB40" s="690"/>
      <c r="AC40" s="691"/>
      <c r="AD40" s="685"/>
      <c r="AE40" s="686"/>
      <c r="AF40" s="668" t="s">
        <v>320</v>
      </c>
      <c r="AG40" s="679"/>
      <c r="AH40" s="675"/>
      <c r="AI40" s="709"/>
      <c r="AJ40" s="709"/>
      <c r="AK40" s="710"/>
    </row>
    <row r="41" spans="1:37" s="683" customFormat="1" ht="63.75">
      <c r="A41" s="684" t="s">
        <v>87</v>
      </c>
      <c r="B41" s="664" t="s">
        <v>460</v>
      </c>
      <c r="C41" s="664" t="s">
        <v>145</v>
      </c>
      <c r="D41" s="664"/>
      <c r="E41" s="664" t="s">
        <v>153</v>
      </c>
      <c r="F41" s="664" t="s">
        <v>154</v>
      </c>
      <c r="G41" s="664" t="s">
        <v>155</v>
      </c>
      <c r="H41" s="685">
        <v>455</v>
      </c>
      <c r="I41" s="686">
        <v>316</v>
      </c>
      <c r="J41" s="667">
        <v>139</v>
      </c>
      <c r="K41" s="668">
        <v>0.69450549450549448</v>
      </c>
      <c r="L41" s="668">
        <v>0.30549450549450552</v>
      </c>
      <c r="M41" s="668">
        <v>1</v>
      </c>
      <c r="N41" s="669"/>
      <c r="O41" s="675"/>
      <c r="P41" s="675"/>
      <c r="Q41" s="675"/>
      <c r="R41" s="675"/>
      <c r="S41" s="675"/>
      <c r="T41" s="675"/>
      <c r="U41" s="675"/>
      <c r="V41" s="675"/>
      <c r="W41" s="684" t="s">
        <v>87</v>
      </c>
      <c r="X41" s="676" t="s">
        <v>460</v>
      </c>
      <c r="Y41" s="689"/>
      <c r="Z41" s="689"/>
      <c r="AA41" s="676" t="s">
        <v>153</v>
      </c>
      <c r="AB41" s="690"/>
      <c r="AC41" s="691"/>
      <c r="AD41" s="685"/>
      <c r="AE41" s="686"/>
      <c r="AF41" s="668" t="s">
        <v>320</v>
      </c>
      <c r="AG41" s="679"/>
      <c r="AH41" s="675"/>
      <c r="AI41" s="709"/>
      <c r="AJ41" s="709"/>
      <c r="AK41" s="710"/>
    </row>
    <row r="42" spans="1:37" s="683" customFormat="1" ht="45" customHeight="1">
      <c r="A42" s="684" t="s">
        <v>156</v>
      </c>
      <c r="B42" s="664" t="s">
        <v>544</v>
      </c>
      <c r="C42" s="664" t="s">
        <v>145</v>
      </c>
      <c r="D42" s="664"/>
      <c r="E42" s="664" t="s">
        <v>157</v>
      </c>
      <c r="F42" s="664" t="s">
        <v>563</v>
      </c>
      <c r="G42" s="664" t="s">
        <v>575</v>
      </c>
      <c r="H42" s="685">
        <v>324</v>
      </c>
      <c r="I42" s="686">
        <v>234</v>
      </c>
      <c r="J42" s="667">
        <v>90</v>
      </c>
      <c r="K42" s="668">
        <v>0.72222222222222221</v>
      </c>
      <c r="L42" s="668">
        <v>0.27777777777777779</v>
      </c>
      <c r="M42" s="668">
        <v>1</v>
      </c>
      <c r="N42" s="669"/>
      <c r="O42" s="675"/>
      <c r="P42" s="675"/>
      <c r="Q42" s="675"/>
      <c r="R42" s="675"/>
      <c r="S42" s="675"/>
      <c r="T42" s="675"/>
      <c r="U42" s="675"/>
      <c r="V42" s="675"/>
      <c r="W42" s="684" t="s">
        <v>156</v>
      </c>
      <c r="X42" s="676" t="s">
        <v>544</v>
      </c>
      <c r="Y42" s="689"/>
      <c r="Z42" s="689"/>
      <c r="AA42" s="676" t="s">
        <v>157</v>
      </c>
      <c r="AB42" s="690"/>
      <c r="AC42" s="691"/>
      <c r="AD42" s="685"/>
      <c r="AE42" s="686"/>
      <c r="AF42" s="668" t="s">
        <v>320</v>
      </c>
      <c r="AG42" s="679"/>
      <c r="AH42" s="675"/>
      <c r="AI42" s="709"/>
      <c r="AJ42" s="709"/>
      <c r="AK42" s="710"/>
    </row>
    <row r="43" spans="1:37" s="683" customFormat="1" ht="38.25">
      <c r="A43" s="684" t="s">
        <v>158</v>
      </c>
      <c r="B43" s="664" t="s">
        <v>544</v>
      </c>
      <c r="C43" s="664" t="s">
        <v>145</v>
      </c>
      <c r="D43" s="664"/>
      <c r="E43" s="664" t="s">
        <v>159</v>
      </c>
      <c r="F43" s="664" t="s">
        <v>160</v>
      </c>
      <c r="G43" s="664" t="s">
        <v>161</v>
      </c>
      <c r="H43" s="685">
        <v>0</v>
      </c>
      <c r="I43" s="686">
        <v>0</v>
      </c>
      <c r="J43" s="667">
        <v>0</v>
      </c>
      <c r="K43" s="668" t="s">
        <v>320</v>
      </c>
      <c r="L43" s="668" t="s">
        <v>320</v>
      </c>
      <c r="M43" s="668">
        <v>0</v>
      </c>
      <c r="N43" s="669"/>
      <c r="O43" s="675"/>
      <c r="P43" s="675"/>
      <c r="Q43" s="675"/>
      <c r="R43" s="675"/>
      <c r="S43" s="675"/>
      <c r="T43" s="675"/>
      <c r="U43" s="675"/>
      <c r="V43" s="675"/>
      <c r="W43" s="684" t="s">
        <v>158</v>
      </c>
      <c r="X43" s="676" t="s">
        <v>544</v>
      </c>
      <c r="Y43" s="689"/>
      <c r="Z43" s="689"/>
      <c r="AA43" s="676" t="s">
        <v>159</v>
      </c>
      <c r="AB43" s="690"/>
      <c r="AC43" s="691"/>
      <c r="AD43" s="685"/>
      <c r="AE43" s="686"/>
      <c r="AF43" s="668" t="s">
        <v>320</v>
      </c>
      <c r="AG43" s="679"/>
      <c r="AH43" s="675"/>
      <c r="AI43" s="709"/>
      <c r="AJ43" s="709"/>
      <c r="AK43" s="710"/>
    </row>
    <row r="44" spans="1:37" s="683" customFormat="1" ht="60" customHeight="1">
      <c r="A44" s="684" t="s">
        <v>67</v>
      </c>
      <c r="B44" s="664" t="s">
        <v>460</v>
      </c>
      <c r="C44" s="664" t="s">
        <v>162</v>
      </c>
      <c r="D44" s="664"/>
      <c r="E44" s="664" t="s">
        <v>163</v>
      </c>
      <c r="F44" s="664" t="s">
        <v>582</v>
      </c>
      <c r="G44" s="664" t="s">
        <v>574</v>
      </c>
      <c r="H44" s="685">
        <v>520</v>
      </c>
      <c r="I44" s="686">
        <v>392</v>
      </c>
      <c r="J44" s="667">
        <v>128</v>
      </c>
      <c r="K44" s="668">
        <v>0.75384615384615383</v>
      </c>
      <c r="L44" s="668">
        <v>0.24615384615384617</v>
      </c>
      <c r="M44" s="668">
        <v>1</v>
      </c>
      <c r="N44" s="669"/>
      <c r="O44" s="675"/>
      <c r="P44" s="675"/>
      <c r="Q44" s="675"/>
      <c r="R44" s="675"/>
      <c r="S44" s="675"/>
      <c r="T44" s="675"/>
      <c r="U44" s="675"/>
      <c r="V44" s="675"/>
      <c r="W44" s="684" t="s">
        <v>67</v>
      </c>
      <c r="X44" s="676" t="s">
        <v>460</v>
      </c>
      <c r="Y44" s="689"/>
      <c r="Z44" s="689"/>
      <c r="AA44" s="676" t="s">
        <v>163</v>
      </c>
      <c r="AB44" s="690"/>
      <c r="AC44" s="691"/>
      <c r="AD44" s="685"/>
      <c r="AE44" s="686"/>
      <c r="AF44" s="668" t="s">
        <v>320</v>
      </c>
      <c r="AG44" s="679"/>
      <c r="AH44" s="675"/>
      <c r="AI44" s="709"/>
      <c r="AJ44" s="709"/>
      <c r="AK44" s="710"/>
    </row>
    <row r="45" spans="1:37" s="683" customFormat="1" ht="51">
      <c r="A45" s="684" t="s">
        <v>32</v>
      </c>
      <c r="B45" s="664" t="s">
        <v>32</v>
      </c>
      <c r="C45" s="664" t="s">
        <v>94</v>
      </c>
      <c r="D45" s="664"/>
      <c r="E45" s="664" t="s">
        <v>164</v>
      </c>
      <c r="F45" s="664" t="s">
        <v>583</v>
      </c>
      <c r="G45" s="664" t="s">
        <v>584</v>
      </c>
      <c r="H45" s="685">
        <v>40306</v>
      </c>
      <c r="I45" s="686">
        <v>36297</v>
      </c>
      <c r="J45" s="667">
        <v>4009</v>
      </c>
      <c r="K45" s="668">
        <v>0.90053590036222897</v>
      </c>
      <c r="L45" s="668">
        <v>9.9464099637771045E-2</v>
      </c>
      <c r="M45" s="668">
        <v>1</v>
      </c>
      <c r="N45" s="669"/>
      <c r="O45" s="675"/>
      <c r="P45" s="675"/>
      <c r="Q45" s="675"/>
      <c r="R45" s="675"/>
      <c r="S45" s="675"/>
      <c r="T45" s="675"/>
      <c r="U45" s="675"/>
      <c r="V45" s="675"/>
      <c r="W45" s="684" t="s">
        <v>32</v>
      </c>
      <c r="X45" s="676" t="s">
        <v>32</v>
      </c>
      <c r="Y45" s="689"/>
      <c r="Z45" s="689"/>
      <c r="AA45" s="676" t="s">
        <v>164</v>
      </c>
      <c r="AB45" s="690"/>
      <c r="AC45" s="691"/>
      <c r="AD45" s="685"/>
      <c r="AE45" s="686"/>
      <c r="AF45" s="668" t="s">
        <v>320</v>
      </c>
      <c r="AG45" s="679"/>
      <c r="AH45" s="675"/>
      <c r="AI45" s="711"/>
      <c r="AJ45" s="711"/>
      <c r="AK45" s="710"/>
    </row>
    <row r="46" spans="1:37" s="683" customFormat="1" ht="60" customHeight="1">
      <c r="A46" s="684" t="s">
        <v>69</v>
      </c>
      <c r="B46" s="664" t="s">
        <v>460</v>
      </c>
      <c r="C46" s="664" t="s">
        <v>94</v>
      </c>
      <c r="D46" s="664"/>
      <c r="E46" s="664" t="s">
        <v>165</v>
      </c>
      <c r="F46" s="664" t="s">
        <v>585</v>
      </c>
      <c r="G46" s="664" t="s">
        <v>585</v>
      </c>
      <c r="H46" s="685">
        <v>1934</v>
      </c>
      <c r="I46" s="686">
        <v>1720</v>
      </c>
      <c r="J46" s="667">
        <v>214</v>
      </c>
      <c r="K46" s="668">
        <v>0.88934850051706305</v>
      </c>
      <c r="L46" s="668">
        <v>0.11065149948293691</v>
      </c>
      <c r="M46" s="668">
        <v>1</v>
      </c>
      <c r="N46" s="669"/>
      <c r="O46" s="675"/>
      <c r="P46" s="675"/>
      <c r="Q46" s="675"/>
      <c r="R46" s="675"/>
      <c r="S46" s="675"/>
      <c r="T46" s="675"/>
      <c r="U46" s="675"/>
      <c r="V46" s="675"/>
      <c r="W46" s="684" t="s">
        <v>69</v>
      </c>
      <c r="X46" s="676" t="s">
        <v>460</v>
      </c>
      <c r="Y46" s="689"/>
      <c r="Z46" s="689"/>
      <c r="AA46" s="676" t="s">
        <v>165</v>
      </c>
      <c r="AB46" s="690"/>
      <c r="AC46" s="691"/>
      <c r="AD46" s="685"/>
      <c r="AE46" s="686"/>
      <c r="AF46" s="668" t="s">
        <v>320</v>
      </c>
      <c r="AG46" s="679"/>
      <c r="AH46" s="675"/>
      <c r="AI46" s="711"/>
      <c r="AJ46" s="711"/>
      <c r="AK46" s="710"/>
    </row>
    <row r="47" spans="1:37" s="683" customFormat="1" ht="60" customHeight="1">
      <c r="A47" s="684" t="s">
        <v>68</v>
      </c>
      <c r="B47" s="664" t="s">
        <v>460</v>
      </c>
      <c r="C47" s="664" t="s">
        <v>162</v>
      </c>
      <c r="D47" s="664"/>
      <c r="E47" s="664" t="s">
        <v>166</v>
      </c>
      <c r="F47" s="664" t="s">
        <v>167</v>
      </c>
      <c r="G47" s="664" t="s">
        <v>168</v>
      </c>
      <c r="H47" s="685">
        <v>37</v>
      </c>
      <c r="I47" s="686">
        <v>4</v>
      </c>
      <c r="J47" s="667">
        <v>33</v>
      </c>
      <c r="K47" s="668">
        <v>0.10810810810810811</v>
      </c>
      <c r="L47" s="668">
        <v>0.89189189189189189</v>
      </c>
      <c r="M47" s="668">
        <v>1</v>
      </c>
      <c r="N47" s="669"/>
      <c r="O47" s="675"/>
      <c r="P47" s="675"/>
      <c r="Q47" s="675"/>
      <c r="R47" s="675"/>
      <c r="S47" s="675"/>
      <c r="T47" s="675"/>
      <c r="U47" s="675"/>
      <c r="V47" s="675"/>
      <c r="W47" s="684" t="s">
        <v>68</v>
      </c>
      <c r="X47" s="676" t="s">
        <v>460</v>
      </c>
      <c r="Y47" s="689"/>
      <c r="Z47" s="689"/>
      <c r="AA47" s="676" t="s">
        <v>166</v>
      </c>
      <c r="AB47" s="690"/>
      <c r="AC47" s="691"/>
      <c r="AD47" s="685"/>
      <c r="AE47" s="686"/>
      <c r="AF47" s="668" t="s">
        <v>320</v>
      </c>
      <c r="AG47" s="679"/>
      <c r="AH47" s="675"/>
      <c r="AI47" s="711"/>
      <c r="AJ47" s="711"/>
      <c r="AK47" s="710"/>
    </row>
    <row r="48" spans="1:37" s="683" customFormat="1" ht="38.25">
      <c r="A48" s="684" t="s">
        <v>169</v>
      </c>
      <c r="B48" s="664" t="s">
        <v>409</v>
      </c>
      <c r="C48" s="664" t="s">
        <v>170</v>
      </c>
      <c r="D48" s="664"/>
      <c r="E48" s="664" t="s">
        <v>171</v>
      </c>
      <c r="F48" s="664" t="s">
        <v>586</v>
      </c>
      <c r="G48" s="664" t="s">
        <v>587</v>
      </c>
      <c r="H48" s="685">
        <v>10327</v>
      </c>
      <c r="I48" s="686">
        <v>8837</v>
      </c>
      <c r="J48" s="667">
        <v>1490</v>
      </c>
      <c r="K48" s="668">
        <v>0.85571802072237824</v>
      </c>
      <c r="L48" s="668">
        <v>0.14428197927762176</v>
      </c>
      <c r="M48" s="668">
        <v>1</v>
      </c>
      <c r="N48" s="669"/>
      <c r="O48" s="675"/>
      <c r="P48" s="675"/>
      <c r="Q48" s="675"/>
      <c r="R48" s="675"/>
      <c r="S48" s="675"/>
      <c r="T48" s="675"/>
      <c r="U48" s="675"/>
      <c r="V48" s="675"/>
      <c r="W48" s="684" t="s">
        <v>169</v>
      </c>
      <c r="X48" s="676" t="s">
        <v>409</v>
      </c>
      <c r="Y48" s="689"/>
      <c r="Z48" s="689"/>
      <c r="AA48" s="676" t="s">
        <v>171</v>
      </c>
      <c r="AB48" s="690"/>
      <c r="AC48" s="691"/>
      <c r="AD48" s="685"/>
      <c r="AE48" s="686"/>
      <c r="AF48" s="668" t="s">
        <v>320</v>
      </c>
      <c r="AG48" s="679"/>
      <c r="AH48" s="675"/>
      <c r="AI48" s="711"/>
      <c r="AJ48" s="711"/>
      <c r="AK48" s="710"/>
    </row>
    <row r="49" spans="1:37" s="683" customFormat="1" ht="25.5">
      <c r="A49" s="684" t="s">
        <v>172</v>
      </c>
      <c r="B49" s="664" t="s">
        <v>220</v>
      </c>
      <c r="C49" s="664" t="s">
        <v>94</v>
      </c>
      <c r="D49" s="664"/>
      <c r="E49" s="664" t="s">
        <v>173</v>
      </c>
      <c r="F49" s="664" t="s">
        <v>563</v>
      </c>
      <c r="G49" s="664" t="s">
        <v>575</v>
      </c>
      <c r="H49" s="685">
        <v>8499</v>
      </c>
      <c r="I49" s="686">
        <v>7315</v>
      </c>
      <c r="J49" s="667">
        <v>1184</v>
      </c>
      <c r="K49" s="668">
        <v>0.86068949288151553</v>
      </c>
      <c r="L49" s="668">
        <v>0.13931050711848453</v>
      </c>
      <c r="M49" s="668">
        <v>1</v>
      </c>
      <c r="N49" s="669"/>
      <c r="O49" s="675"/>
      <c r="P49" s="675"/>
      <c r="Q49" s="675"/>
      <c r="R49" s="675"/>
      <c r="S49" s="675"/>
      <c r="T49" s="675"/>
      <c r="U49" s="675"/>
      <c r="V49" s="675"/>
      <c r="W49" s="684" t="s">
        <v>172</v>
      </c>
      <c r="X49" s="676" t="s">
        <v>220</v>
      </c>
      <c r="Y49" s="689"/>
      <c r="Z49" s="694"/>
      <c r="AA49" s="676" t="s">
        <v>173</v>
      </c>
      <c r="AB49" s="690"/>
      <c r="AC49" s="691"/>
      <c r="AD49" s="685"/>
      <c r="AE49" s="686"/>
      <c r="AF49" s="668" t="s">
        <v>320</v>
      </c>
      <c r="AG49" s="679"/>
      <c r="AH49" s="675"/>
      <c r="AI49" s="711"/>
      <c r="AJ49" s="711"/>
      <c r="AK49" s="710"/>
    </row>
    <row r="50" spans="1:37" s="683" customFormat="1" ht="25.5">
      <c r="A50" s="684" t="s">
        <v>84</v>
      </c>
      <c r="B50" s="664" t="s">
        <v>460</v>
      </c>
      <c r="C50" s="664" t="s">
        <v>94</v>
      </c>
      <c r="D50" s="664"/>
      <c r="E50" s="664" t="s">
        <v>174</v>
      </c>
      <c r="F50" s="664" t="s">
        <v>563</v>
      </c>
      <c r="G50" s="664" t="s">
        <v>575</v>
      </c>
      <c r="H50" s="685">
        <v>138</v>
      </c>
      <c r="I50" s="686">
        <v>104</v>
      </c>
      <c r="J50" s="667">
        <v>34</v>
      </c>
      <c r="K50" s="668">
        <v>0.75362318840579712</v>
      </c>
      <c r="L50" s="668">
        <v>0.24637681159420291</v>
      </c>
      <c r="M50" s="668">
        <v>1</v>
      </c>
      <c r="N50" s="669"/>
      <c r="O50" s="675"/>
      <c r="P50" s="675"/>
      <c r="Q50" s="675"/>
      <c r="R50" s="675"/>
      <c r="S50" s="675"/>
      <c r="T50" s="675"/>
      <c r="U50" s="675"/>
      <c r="V50" s="675"/>
      <c r="W50" s="684" t="s">
        <v>84</v>
      </c>
      <c r="X50" s="676" t="s">
        <v>460</v>
      </c>
      <c r="Y50" s="689"/>
      <c r="Z50" s="689"/>
      <c r="AA50" s="676" t="s">
        <v>174</v>
      </c>
      <c r="AB50" s="690"/>
      <c r="AC50" s="691"/>
      <c r="AD50" s="685"/>
      <c r="AE50" s="686"/>
      <c r="AF50" s="668" t="s">
        <v>320</v>
      </c>
      <c r="AG50" s="679"/>
      <c r="AH50" s="675"/>
      <c r="AI50" s="711"/>
      <c r="AJ50" s="711"/>
      <c r="AK50" s="710"/>
    </row>
    <row r="51" spans="1:37" s="683" customFormat="1" ht="51">
      <c r="A51" s="684" t="s">
        <v>175</v>
      </c>
      <c r="B51" s="664" t="s">
        <v>640</v>
      </c>
      <c r="C51" s="664" t="s">
        <v>94</v>
      </c>
      <c r="D51" s="664" t="s">
        <v>637</v>
      </c>
      <c r="E51" s="664" t="s">
        <v>176</v>
      </c>
      <c r="F51" s="664" t="s">
        <v>563</v>
      </c>
      <c r="G51" s="664" t="s">
        <v>575</v>
      </c>
      <c r="H51" s="685">
        <v>45</v>
      </c>
      <c r="I51" s="686">
        <v>40</v>
      </c>
      <c r="J51" s="667">
        <v>5</v>
      </c>
      <c r="K51" s="668">
        <v>0.88888888888888884</v>
      </c>
      <c r="L51" s="668">
        <v>0.1111111111111111</v>
      </c>
      <c r="M51" s="668">
        <v>1</v>
      </c>
      <c r="N51" s="669"/>
      <c r="O51" s="675"/>
      <c r="P51" s="675"/>
      <c r="Q51" s="675"/>
      <c r="R51" s="675"/>
      <c r="S51" s="675"/>
      <c r="T51" s="675"/>
      <c r="U51" s="675"/>
      <c r="V51" s="675"/>
      <c r="W51" s="684" t="s">
        <v>175</v>
      </c>
      <c r="X51" s="676" t="s">
        <v>640</v>
      </c>
      <c r="Y51" s="664" t="s">
        <v>94</v>
      </c>
      <c r="Z51" s="664" t="s">
        <v>637</v>
      </c>
      <c r="AA51" s="676" t="s">
        <v>176</v>
      </c>
      <c r="AB51" s="690"/>
      <c r="AC51" s="691"/>
      <c r="AD51" s="685"/>
      <c r="AE51" s="686"/>
      <c r="AF51" s="668" t="s">
        <v>320</v>
      </c>
      <c r="AG51" s="679"/>
      <c r="AH51" s="675"/>
      <c r="AI51" s="711"/>
      <c r="AJ51" s="711"/>
      <c r="AK51" s="710"/>
    </row>
    <row r="52" spans="1:37" s="683" customFormat="1" ht="60" customHeight="1">
      <c r="A52" s="684" t="s">
        <v>177</v>
      </c>
      <c r="B52" s="664" t="s">
        <v>460</v>
      </c>
      <c r="C52" s="664" t="s">
        <v>94</v>
      </c>
      <c r="D52" s="664"/>
      <c r="E52" s="664" t="s">
        <v>178</v>
      </c>
      <c r="F52" s="664" t="s">
        <v>179</v>
      </c>
      <c r="G52" s="664" t="s">
        <v>180</v>
      </c>
      <c r="H52" s="685">
        <v>49</v>
      </c>
      <c r="I52" s="686">
        <v>10</v>
      </c>
      <c r="J52" s="667">
        <v>39</v>
      </c>
      <c r="K52" s="668">
        <v>0.20408163265306123</v>
      </c>
      <c r="L52" s="668">
        <v>0.79591836734693877</v>
      </c>
      <c r="M52" s="668">
        <v>1</v>
      </c>
      <c r="N52" s="669"/>
      <c r="O52" s="675"/>
      <c r="P52" s="675"/>
      <c r="Q52" s="675"/>
      <c r="R52" s="675"/>
      <c r="S52" s="675"/>
      <c r="T52" s="675"/>
      <c r="U52" s="675"/>
      <c r="V52" s="675"/>
      <c r="W52" s="684" t="s">
        <v>177</v>
      </c>
      <c r="X52" s="676" t="s">
        <v>460</v>
      </c>
      <c r="Y52" s="689"/>
      <c r="Z52" s="689"/>
      <c r="AA52" s="676" t="s">
        <v>178</v>
      </c>
      <c r="AB52" s="690"/>
      <c r="AC52" s="691"/>
      <c r="AD52" s="685"/>
      <c r="AE52" s="686"/>
      <c r="AF52" s="668" t="s">
        <v>320</v>
      </c>
      <c r="AG52" s="679"/>
      <c r="AH52" s="675"/>
      <c r="AI52" s="711"/>
      <c r="AJ52" s="711"/>
      <c r="AK52" s="710"/>
    </row>
    <row r="53" spans="1:37" s="683" customFormat="1" ht="60" customHeight="1">
      <c r="A53" s="684" t="s">
        <v>181</v>
      </c>
      <c r="B53" s="664" t="s">
        <v>460</v>
      </c>
      <c r="C53" s="664" t="s">
        <v>94</v>
      </c>
      <c r="D53" s="664"/>
      <c r="E53" s="664" t="s">
        <v>182</v>
      </c>
      <c r="F53" s="664" t="s">
        <v>140</v>
      </c>
      <c r="G53" s="664" t="s">
        <v>140</v>
      </c>
      <c r="H53" s="685">
        <v>499</v>
      </c>
      <c r="I53" s="686">
        <v>158</v>
      </c>
      <c r="J53" s="667">
        <v>341</v>
      </c>
      <c r="K53" s="668">
        <v>0.31663326653306612</v>
      </c>
      <c r="L53" s="668">
        <v>0.68336673346693388</v>
      </c>
      <c r="M53" s="668">
        <v>1</v>
      </c>
      <c r="N53" s="669"/>
      <c r="O53" s="675"/>
      <c r="P53" s="675"/>
      <c r="Q53" s="675"/>
      <c r="R53" s="675"/>
      <c r="S53" s="675"/>
      <c r="T53" s="675"/>
      <c r="U53" s="675"/>
      <c r="V53" s="675"/>
      <c r="W53" s="684" t="s">
        <v>181</v>
      </c>
      <c r="X53" s="676" t="s">
        <v>460</v>
      </c>
      <c r="Y53" s="689"/>
      <c r="Z53" s="689"/>
      <c r="AA53" s="676" t="s">
        <v>182</v>
      </c>
      <c r="AB53" s="690"/>
      <c r="AC53" s="691"/>
      <c r="AD53" s="685"/>
      <c r="AE53" s="686"/>
      <c r="AF53" s="668" t="s">
        <v>320</v>
      </c>
      <c r="AG53" s="679"/>
      <c r="AH53" s="675"/>
      <c r="AI53" s="711"/>
      <c r="AJ53" s="711"/>
      <c r="AK53" s="710"/>
    </row>
    <row r="54" spans="1:37" s="683" customFormat="1" ht="60" customHeight="1">
      <c r="A54" s="684" t="s">
        <v>183</v>
      </c>
      <c r="B54" s="664" t="s">
        <v>460</v>
      </c>
      <c r="C54" s="664" t="s">
        <v>94</v>
      </c>
      <c r="D54" s="664"/>
      <c r="E54" s="664" t="s">
        <v>184</v>
      </c>
      <c r="F54" s="664" t="s">
        <v>185</v>
      </c>
      <c r="G54" s="664" t="s">
        <v>186</v>
      </c>
      <c r="H54" s="685">
        <v>39</v>
      </c>
      <c r="I54" s="686">
        <v>4</v>
      </c>
      <c r="J54" s="667">
        <v>35</v>
      </c>
      <c r="K54" s="668">
        <v>0.10256410256410256</v>
      </c>
      <c r="L54" s="668">
        <v>0.89743589743589747</v>
      </c>
      <c r="M54" s="668">
        <v>1</v>
      </c>
      <c r="N54" s="669"/>
      <c r="O54" s="675"/>
      <c r="P54" s="675"/>
      <c r="Q54" s="675"/>
      <c r="R54" s="675"/>
      <c r="S54" s="675"/>
      <c r="T54" s="675"/>
      <c r="U54" s="675"/>
      <c r="V54" s="675"/>
      <c r="W54" s="684" t="s">
        <v>183</v>
      </c>
      <c r="X54" s="676" t="s">
        <v>460</v>
      </c>
      <c r="Y54" s="689"/>
      <c r="Z54" s="689"/>
      <c r="AA54" s="676" t="s">
        <v>184</v>
      </c>
      <c r="AB54" s="690"/>
      <c r="AC54" s="691"/>
      <c r="AD54" s="685"/>
      <c r="AE54" s="686"/>
      <c r="AF54" s="668" t="s">
        <v>320</v>
      </c>
      <c r="AG54" s="679"/>
      <c r="AH54" s="675"/>
      <c r="AI54" s="711"/>
      <c r="AJ54" s="711"/>
      <c r="AK54" s="710"/>
    </row>
    <row r="55" spans="1:37" s="683" customFormat="1" ht="60" customHeight="1">
      <c r="A55" s="684" t="s">
        <v>187</v>
      </c>
      <c r="B55" s="664" t="s">
        <v>460</v>
      </c>
      <c r="C55" s="664" t="s">
        <v>94</v>
      </c>
      <c r="D55" s="664"/>
      <c r="E55" s="664" t="s">
        <v>188</v>
      </c>
      <c r="F55" s="664" t="s">
        <v>588</v>
      </c>
      <c r="G55" s="664" t="s">
        <v>589</v>
      </c>
      <c r="H55" s="685">
        <v>17</v>
      </c>
      <c r="I55" s="686">
        <v>0</v>
      </c>
      <c r="J55" s="667">
        <v>17</v>
      </c>
      <c r="K55" s="668">
        <v>0</v>
      </c>
      <c r="L55" s="668">
        <v>1</v>
      </c>
      <c r="M55" s="668">
        <v>1</v>
      </c>
      <c r="N55" s="669"/>
      <c r="O55" s="675"/>
      <c r="P55" s="675"/>
      <c r="Q55" s="675"/>
      <c r="R55" s="675"/>
      <c r="S55" s="675"/>
      <c r="T55" s="675"/>
      <c r="U55" s="675"/>
      <c r="V55" s="675"/>
      <c r="W55" s="684" t="s">
        <v>187</v>
      </c>
      <c r="X55" s="676" t="s">
        <v>460</v>
      </c>
      <c r="Y55" s="689"/>
      <c r="Z55" s="689"/>
      <c r="AA55" s="676" t="s">
        <v>188</v>
      </c>
      <c r="AB55" s="690"/>
      <c r="AC55" s="691"/>
      <c r="AD55" s="685"/>
      <c r="AE55" s="686"/>
      <c r="AF55" s="668" t="s">
        <v>320</v>
      </c>
      <c r="AG55" s="679"/>
      <c r="AH55" s="675"/>
      <c r="AI55" s="711"/>
      <c r="AJ55" s="711"/>
      <c r="AK55" s="710"/>
    </row>
    <row r="56" spans="1:37" s="683" customFormat="1" ht="60" customHeight="1">
      <c r="A56" s="684" t="s">
        <v>189</v>
      </c>
      <c r="B56" s="664" t="s">
        <v>460</v>
      </c>
      <c r="C56" s="664" t="s">
        <v>94</v>
      </c>
      <c r="D56" s="664"/>
      <c r="E56" s="664" t="s">
        <v>190</v>
      </c>
      <c r="F56" s="664" t="s">
        <v>98</v>
      </c>
      <c r="G56" s="664" t="s">
        <v>99</v>
      </c>
      <c r="H56" s="685">
        <v>14</v>
      </c>
      <c r="I56" s="686">
        <v>1</v>
      </c>
      <c r="J56" s="667">
        <v>13</v>
      </c>
      <c r="K56" s="668">
        <v>7.1428571428571425E-2</v>
      </c>
      <c r="L56" s="668">
        <v>0.9285714285714286</v>
      </c>
      <c r="M56" s="668">
        <v>1</v>
      </c>
      <c r="N56" s="669"/>
      <c r="O56" s="675"/>
      <c r="P56" s="675"/>
      <c r="Q56" s="675"/>
      <c r="R56" s="675"/>
      <c r="S56" s="675"/>
      <c r="T56" s="675"/>
      <c r="U56" s="675"/>
      <c r="V56" s="675"/>
      <c r="W56" s="684" t="s">
        <v>189</v>
      </c>
      <c r="X56" s="676" t="s">
        <v>460</v>
      </c>
      <c r="Y56" s="689"/>
      <c r="Z56" s="689"/>
      <c r="AA56" s="676" t="s">
        <v>190</v>
      </c>
      <c r="AB56" s="690"/>
      <c r="AC56" s="691"/>
      <c r="AD56" s="685"/>
      <c r="AE56" s="686"/>
      <c r="AF56" s="668" t="s">
        <v>320</v>
      </c>
      <c r="AG56" s="679"/>
      <c r="AH56" s="675"/>
      <c r="AI56" s="711"/>
      <c r="AJ56" s="711"/>
      <c r="AK56" s="710"/>
    </row>
    <row r="57" spans="1:37" s="683" customFormat="1" ht="25.5">
      <c r="A57" s="684" t="s">
        <v>191</v>
      </c>
      <c r="B57" s="664" t="s">
        <v>6</v>
      </c>
      <c r="C57" s="664" t="s">
        <v>192</v>
      </c>
      <c r="D57" s="664"/>
      <c r="E57" s="664" t="s">
        <v>193</v>
      </c>
      <c r="F57" s="664" t="s">
        <v>194</v>
      </c>
      <c r="G57" s="664" t="s">
        <v>194</v>
      </c>
      <c r="H57" s="685">
        <v>1781</v>
      </c>
      <c r="I57" s="686">
        <v>1668</v>
      </c>
      <c r="J57" s="667">
        <v>113</v>
      </c>
      <c r="K57" s="668">
        <v>0.93655249859629419</v>
      </c>
      <c r="L57" s="668">
        <v>6.3447501403705781E-2</v>
      </c>
      <c r="M57" s="668">
        <v>1</v>
      </c>
      <c r="N57" s="669"/>
      <c r="O57" s="675"/>
      <c r="P57" s="675"/>
      <c r="Q57" s="675"/>
      <c r="R57" s="675"/>
      <c r="S57" s="675"/>
      <c r="T57" s="675"/>
      <c r="U57" s="675"/>
      <c r="V57" s="675"/>
      <c r="W57" s="684" t="s">
        <v>191</v>
      </c>
      <c r="X57" s="676" t="s">
        <v>6</v>
      </c>
      <c r="Y57" s="689"/>
      <c r="Z57" s="689"/>
      <c r="AA57" s="676" t="s">
        <v>193</v>
      </c>
      <c r="AB57" s="690"/>
      <c r="AC57" s="691"/>
      <c r="AD57" s="685"/>
      <c r="AE57" s="686"/>
      <c r="AF57" s="668" t="s">
        <v>320</v>
      </c>
      <c r="AG57" s="679"/>
      <c r="AH57" s="675"/>
      <c r="AI57" s="711"/>
      <c r="AJ57" s="711"/>
      <c r="AK57" s="710"/>
    </row>
    <row r="58" spans="1:37" s="683" customFormat="1" ht="38.25">
      <c r="A58" s="684" t="s">
        <v>195</v>
      </c>
      <c r="B58" s="664" t="s">
        <v>6</v>
      </c>
      <c r="C58" s="664" t="s">
        <v>192</v>
      </c>
      <c r="D58" s="664"/>
      <c r="E58" s="664" t="s">
        <v>196</v>
      </c>
      <c r="F58" s="664" t="s">
        <v>197</v>
      </c>
      <c r="G58" s="664" t="s">
        <v>198</v>
      </c>
      <c r="H58" s="685">
        <v>11677</v>
      </c>
      <c r="I58" s="686">
        <v>9994</v>
      </c>
      <c r="J58" s="667">
        <v>1683</v>
      </c>
      <c r="K58" s="668">
        <v>0.85587051468699149</v>
      </c>
      <c r="L58" s="668">
        <v>0.14412948531300848</v>
      </c>
      <c r="M58" s="668">
        <v>1</v>
      </c>
      <c r="N58" s="669"/>
      <c r="O58" s="675"/>
      <c r="P58" s="675"/>
      <c r="Q58" s="675"/>
      <c r="R58" s="675"/>
      <c r="S58" s="675"/>
      <c r="T58" s="675"/>
      <c r="U58" s="675"/>
      <c r="V58" s="675"/>
      <c r="W58" s="684" t="s">
        <v>195</v>
      </c>
      <c r="X58" s="676" t="s">
        <v>6</v>
      </c>
      <c r="Y58" s="689"/>
      <c r="Z58" s="689"/>
      <c r="AA58" s="676" t="s">
        <v>196</v>
      </c>
      <c r="AB58" s="690"/>
      <c r="AC58" s="691"/>
      <c r="AD58" s="685"/>
      <c r="AE58" s="686"/>
      <c r="AF58" s="668" t="s">
        <v>320</v>
      </c>
      <c r="AG58" s="679"/>
      <c r="AH58" s="675"/>
      <c r="AI58" s="711"/>
      <c r="AJ58" s="711"/>
      <c r="AK58" s="710"/>
    </row>
    <row r="59" spans="1:37" s="683" customFormat="1" ht="30" customHeight="1">
      <c r="A59" s="684" t="s">
        <v>51</v>
      </c>
      <c r="B59" s="664" t="s">
        <v>6</v>
      </c>
      <c r="C59" s="664" t="s">
        <v>199</v>
      </c>
      <c r="D59" s="664"/>
      <c r="E59" s="664" t="s">
        <v>200</v>
      </c>
      <c r="F59" s="664">
        <v>9732</v>
      </c>
      <c r="G59" s="664">
        <v>9732</v>
      </c>
      <c r="H59" s="685">
        <v>4398</v>
      </c>
      <c r="I59" s="686">
        <v>1464</v>
      </c>
      <c r="J59" s="667">
        <v>2934</v>
      </c>
      <c r="K59" s="668">
        <v>0.33287858117326058</v>
      </c>
      <c r="L59" s="668">
        <v>0.66712141882673948</v>
      </c>
      <c r="M59" s="668">
        <v>1</v>
      </c>
      <c r="N59" s="669"/>
      <c r="O59" s="675"/>
      <c r="P59" s="675"/>
      <c r="Q59" s="675"/>
      <c r="R59" s="675"/>
      <c r="S59" s="675"/>
      <c r="T59" s="675"/>
      <c r="U59" s="675"/>
      <c r="V59" s="675"/>
      <c r="W59" s="684" t="s">
        <v>51</v>
      </c>
      <c r="X59" s="676" t="s">
        <v>6</v>
      </c>
      <c r="Y59" s="689"/>
      <c r="Z59" s="689"/>
      <c r="AA59" s="676" t="s">
        <v>200</v>
      </c>
      <c r="AB59" s="690"/>
      <c r="AC59" s="691"/>
      <c r="AD59" s="685"/>
      <c r="AE59" s="686"/>
      <c r="AF59" s="668" t="s">
        <v>320</v>
      </c>
      <c r="AG59" s="679"/>
      <c r="AH59" s="675"/>
      <c r="AI59" s="711"/>
      <c r="AJ59" s="711"/>
      <c r="AK59" s="710"/>
    </row>
    <row r="60" spans="1:37" s="683" customFormat="1" ht="30" customHeight="1" thickBot="1">
      <c r="A60" s="684" t="s">
        <v>49</v>
      </c>
      <c r="B60" s="664" t="s">
        <v>6</v>
      </c>
      <c r="C60" s="664" t="s">
        <v>201</v>
      </c>
      <c r="D60" s="664"/>
      <c r="E60" s="664" t="s">
        <v>202</v>
      </c>
      <c r="F60" s="664">
        <v>9823</v>
      </c>
      <c r="G60" s="664">
        <v>9823</v>
      </c>
      <c r="H60" s="712">
        <v>3249</v>
      </c>
      <c r="I60" s="713">
        <v>1361</v>
      </c>
      <c r="J60" s="714">
        <v>1888</v>
      </c>
      <c r="K60" s="702">
        <v>0.41889812249923053</v>
      </c>
      <c r="L60" s="702">
        <v>0.58110187750076947</v>
      </c>
      <c r="M60" s="702">
        <v>1</v>
      </c>
      <c r="N60" s="669"/>
      <c r="O60" s="675"/>
      <c r="P60" s="675"/>
      <c r="Q60" s="675"/>
      <c r="R60" s="675"/>
      <c r="S60" s="675"/>
      <c r="T60" s="675"/>
      <c r="U60" s="675"/>
      <c r="V60" s="675"/>
      <c r="W60" s="684" t="s">
        <v>49</v>
      </c>
      <c r="X60" s="676" t="s">
        <v>6</v>
      </c>
      <c r="Y60" s="689"/>
      <c r="Z60" s="689"/>
      <c r="AA60" s="676" t="s">
        <v>202</v>
      </c>
      <c r="AB60" s="690"/>
      <c r="AC60" s="691"/>
      <c r="AD60" s="685"/>
      <c r="AE60" s="686"/>
      <c r="AF60" s="668" t="s">
        <v>320</v>
      </c>
      <c r="AG60" s="679"/>
      <c r="AH60" s="675"/>
      <c r="AI60" s="711"/>
      <c r="AJ60" s="711"/>
      <c r="AK60" s="710"/>
    </row>
    <row r="61" spans="1:37" s="489" customFormat="1" ht="21.75" customHeight="1" thickBot="1">
      <c r="A61" s="628"/>
      <c r="B61" s="628"/>
      <c r="C61" s="481"/>
      <c r="D61" s="481"/>
      <c r="E61" s="481"/>
      <c r="F61" s="481"/>
      <c r="G61" s="481"/>
      <c r="H61" s="563"/>
      <c r="I61" s="563"/>
      <c r="J61" s="563"/>
      <c r="K61" s="563"/>
      <c r="L61" s="563"/>
      <c r="M61" s="563"/>
      <c r="N61" s="563"/>
      <c r="AD61" s="563"/>
      <c r="AE61" s="563"/>
      <c r="AF61" s="563"/>
      <c r="AG61" s="563"/>
      <c r="AI61" s="646"/>
      <c r="AJ61" s="646"/>
      <c r="AK61" s="647"/>
    </row>
    <row r="62" spans="1:37" s="489" customFormat="1" ht="27.75" customHeight="1" thickBot="1">
      <c r="A62" s="648" t="s">
        <v>2</v>
      </c>
      <c r="B62" s="649"/>
      <c r="C62" s="649"/>
      <c r="D62" s="649"/>
      <c r="E62" s="649"/>
      <c r="F62" s="649"/>
      <c r="G62" s="650"/>
      <c r="H62" s="651" t="s">
        <v>450</v>
      </c>
      <c r="I62" s="652"/>
      <c r="J62" s="653"/>
      <c r="K62" s="654" t="s">
        <v>352</v>
      </c>
      <c r="L62" s="655"/>
      <c r="M62" s="656"/>
      <c r="N62" s="563"/>
      <c r="O62" s="657" t="s">
        <v>352</v>
      </c>
      <c r="P62" s="658"/>
      <c r="Q62" s="658"/>
      <c r="R62" s="658"/>
      <c r="S62" s="658"/>
      <c r="T62" s="658"/>
      <c r="U62" s="659"/>
      <c r="W62" s="543" t="s">
        <v>646</v>
      </c>
      <c r="X62" s="649"/>
      <c r="Y62" s="649"/>
      <c r="Z62" s="649"/>
      <c r="AA62" s="649"/>
      <c r="AB62" s="649"/>
      <c r="AC62" s="650"/>
      <c r="AD62" s="651" t="s">
        <v>451</v>
      </c>
      <c r="AE62" s="652"/>
      <c r="AF62" s="654" t="s">
        <v>352</v>
      </c>
      <c r="AG62" s="563"/>
      <c r="AH62" s="657" t="s">
        <v>352</v>
      </c>
      <c r="AI62" s="660"/>
      <c r="AJ62" s="660"/>
      <c r="AK62" s="715"/>
    </row>
    <row r="63" spans="1:37" ht="15" customHeight="1">
      <c r="A63" s="772" t="s">
        <v>429</v>
      </c>
      <c r="B63" s="786" t="s">
        <v>439</v>
      </c>
      <c r="C63" s="786" t="s">
        <v>90</v>
      </c>
      <c r="D63" s="786" t="s">
        <v>91</v>
      </c>
      <c r="E63" s="786" t="s">
        <v>92</v>
      </c>
      <c r="F63" s="786" t="s">
        <v>93</v>
      </c>
      <c r="G63" s="784" t="s">
        <v>277</v>
      </c>
      <c r="H63" s="772" t="s">
        <v>278</v>
      </c>
      <c r="I63" s="774" t="s">
        <v>279</v>
      </c>
      <c r="J63" s="774" t="s">
        <v>448</v>
      </c>
      <c r="K63" s="774" t="s">
        <v>284</v>
      </c>
      <c r="L63" s="774" t="s">
        <v>448</v>
      </c>
      <c r="M63" s="784" t="s">
        <v>288</v>
      </c>
      <c r="N63" s="563"/>
      <c r="O63" s="776" t="s">
        <v>646</v>
      </c>
      <c r="P63" s="772" t="s">
        <v>278</v>
      </c>
      <c r="Q63" s="774" t="s">
        <v>279</v>
      </c>
      <c r="R63" s="774" t="s">
        <v>448</v>
      </c>
      <c r="S63" s="774" t="s">
        <v>284</v>
      </c>
      <c r="T63" s="774" t="s">
        <v>449</v>
      </c>
      <c r="U63" s="784" t="s">
        <v>288</v>
      </c>
      <c r="V63" s="489"/>
      <c r="W63" s="772" t="s">
        <v>429</v>
      </c>
      <c r="X63" s="772" t="s">
        <v>439</v>
      </c>
      <c r="Y63" s="786" t="s">
        <v>452</v>
      </c>
      <c r="Z63" s="786" t="s">
        <v>91</v>
      </c>
      <c r="AA63" s="786" t="s">
        <v>92</v>
      </c>
      <c r="AB63" s="786" t="s">
        <v>534</v>
      </c>
      <c r="AC63" s="784" t="s">
        <v>535</v>
      </c>
      <c r="AD63" s="772" t="s">
        <v>278</v>
      </c>
      <c r="AE63" s="774" t="s">
        <v>279</v>
      </c>
      <c r="AF63" s="774" t="s">
        <v>284</v>
      </c>
      <c r="AG63" s="563"/>
      <c r="AH63" s="776" t="s">
        <v>646</v>
      </c>
      <c r="AI63" s="778" t="s">
        <v>278</v>
      </c>
      <c r="AJ63" s="780" t="s">
        <v>279</v>
      </c>
      <c r="AK63" s="782" t="s">
        <v>284</v>
      </c>
    </row>
    <row r="64" spans="1:37" ht="48" customHeight="1" thickBot="1">
      <c r="A64" s="773"/>
      <c r="B64" s="787"/>
      <c r="C64" s="787"/>
      <c r="D64" s="787"/>
      <c r="E64" s="787"/>
      <c r="F64" s="787"/>
      <c r="G64" s="785"/>
      <c r="H64" s="773"/>
      <c r="I64" s="775"/>
      <c r="J64" s="775"/>
      <c r="K64" s="775"/>
      <c r="L64" s="775"/>
      <c r="M64" s="785"/>
      <c r="N64" s="563"/>
      <c r="O64" s="777" t="s">
        <v>441</v>
      </c>
      <c r="P64" s="773"/>
      <c r="Q64" s="775"/>
      <c r="R64" s="775"/>
      <c r="S64" s="775"/>
      <c r="T64" s="775"/>
      <c r="U64" s="785"/>
      <c r="V64" s="489"/>
      <c r="W64" s="773"/>
      <c r="X64" s="773"/>
      <c r="Y64" s="787"/>
      <c r="Z64" s="787"/>
      <c r="AA64" s="787"/>
      <c r="AB64" s="787"/>
      <c r="AC64" s="785"/>
      <c r="AD64" s="773"/>
      <c r="AE64" s="775"/>
      <c r="AF64" s="775"/>
      <c r="AG64" s="563"/>
      <c r="AH64" s="777" t="s">
        <v>441</v>
      </c>
      <c r="AI64" s="779"/>
      <c r="AJ64" s="781"/>
      <c r="AK64" s="783"/>
    </row>
    <row r="65" spans="1:37" s="683" customFormat="1" ht="63.75">
      <c r="A65" s="663" t="s">
        <v>55</v>
      </c>
      <c r="B65" s="664" t="s">
        <v>404</v>
      </c>
      <c r="C65" s="664" t="s">
        <v>94</v>
      </c>
      <c r="D65" s="664"/>
      <c r="E65" s="664" t="s">
        <v>95</v>
      </c>
      <c r="F65" s="664" t="s">
        <v>606</v>
      </c>
      <c r="G65" s="664" t="s">
        <v>555</v>
      </c>
      <c r="H65" s="665">
        <v>542</v>
      </c>
      <c r="I65" s="666">
        <v>0</v>
      </c>
      <c r="J65" s="667">
        <v>542</v>
      </c>
      <c r="K65" s="668">
        <v>0</v>
      </c>
      <c r="L65" s="668">
        <v>1</v>
      </c>
      <c r="M65" s="668">
        <v>1</v>
      </c>
      <c r="N65" s="679"/>
      <c r="O65" s="670" t="s">
        <v>6</v>
      </c>
      <c r="P65" s="671">
        <v>1725</v>
      </c>
      <c r="Q65" s="672">
        <v>0</v>
      </c>
      <c r="R65" s="672">
        <v>1725</v>
      </c>
      <c r="S65" s="343">
        <v>0</v>
      </c>
      <c r="T65" s="673">
        <v>1</v>
      </c>
      <c r="U65" s="674">
        <v>1</v>
      </c>
      <c r="V65" s="675"/>
      <c r="W65" s="663" t="s">
        <v>55</v>
      </c>
      <c r="X65" s="676" t="s">
        <v>404</v>
      </c>
      <c r="Y65" s="664"/>
      <c r="Z65" s="664"/>
      <c r="AA65" s="676" t="s">
        <v>95</v>
      </c>
      <c r="AB65" s="677"/>
      <c r="AC65" s="678"/>
      <c r="AD65" s="665">
        <v>542</v>
      </c>
      <c r="AE65" s="666">
        <v>468</v>
      </c>
      <c r="AF65" s="668">
        <v>0.86346863468634683</v>
      </c>
      <c r="AG65" s="679"/>
      <c r="AH65" s="670" t="s">
        <v>6</v>
      </c>
      <c r="AI65" s="680">
        <v>1725</v>
      </c>
      <c r="AJ65" s="681">
        <v>710</v>
      </c>
      <c r="AK65" s="682">
        <v>0.4115942028985507</v>
      </c>
    </row>
    <row r="66" spans="1:37" s="683" customFormat="1" ht="63.75">
      <c r="A66" s="684" t="s">
        <v>56</v>
      </c>
      <c r="B66" s="664" t="s">
        <v>404</v>
      </c>
      <c r="C66" s="664" t="s">
        <v>94</v>
      </c>
      <c r="D66" s="664"/>
      <c r="E66" s="664" t="s">
        <v>96</v>
      </c>
      <c r="F66" s="664" t="s">
        <v>611</v>
      </c>
      <c r="G66" s="664" t="s">
        <v>556</v>
      </c>
      <c r="H66" s="685">
        <v>209</v>
      </c>
      <c r="I66" s="686">
        <v>0</v>
      </c>
      <c r="J66" s="667">
        <v>209</v>
      </c>
      <c r="K66" s="668">
        <v>0</v>
      </c>
      <c r="L66" s="668">
        <v>1</v>
      </c>
      <c r="M66" s="668">
        <v>1</v>
      </c>
      <c r="N66" s="679"/>
      <c r="O66" s="687" t="s">
        <v>404</v>
      </c>
      <c r="P66" s="671">
        <v>1275</v>
      </c>
      <c r="Q66" s="672">
        <v>0</v>
      </c>
      <c r="R66" s="672">
        <v>1275</v>
      </c>
      <c r="S66" s="290">
        <v>0</v>
      </c>
      <c r="T66" s="668">
        <v>1</v>
      </c>
      <c r="U66" s="688">
        <v>1</v>
      </c>
      <c r="V66" s="675"/>
      <c r="W66" s="684" t="s">
        <v>56</v>
      </c>
      <c r="X66" s="676" t="s">
        <v>404</v>
      </c>
      <c r="Y66" s="689"/>
      <c r="Z66" s="689"/>
      <c r="AA66" s="676" t="s">
        <v>96</v>
      </c>
      <c r="AB66" s="690"/>
      <c r="AC66" s="691"/>
      <c r="AD66" s="685">
        <v>209</v>
      </c>
      <c r="AE66" s="686">
        <v>167</v>
      </c>
      <c r="AF66" s="668">
        <v>0.79904306220095689</v>
      </c>
      <c r="AG66" s="679"/>
      <c r="AH66" s="687" t="s">
        <v>404</v>
      </c>
      <c r="AI66" s="680">
        <v>1275</v>
      </c>
      <c r="AJ66" s="681">
        <v>1068</v>
      </c>
      <c r="AK66" s="682">
        <v>0.83764705882352941</v>
      </c>
    </row>
    <row r="67" spans="1:37" s="683" customFormat="1" ht="38.25">
      <c r="A67" s="684" t="s">
        <v>54</v>
      </c>
      <c r="B67" s="664" t="s">
        <v>404</v>
      </c>
      <c r="C67" s="664" t="s">
        <v>94</v>
      </c>
      <c r="D67" s="664"/>
      <c r="E67" s="664" t="s">
        <v>557</v>
      </c>
      <c r="F67" s="664" t="s">
        <v>614</v>
      </c>
      <c r="G67" s="664" t="s">
        <v>558</v>
      </c>
      <c r="H67" s="685">
        <v>524</v>
      </c>
      <c r="I67" s="686">
        <v>0</v>
      </c>
      <c r="J67" s="667">
        <v>524</v>
      </c>
      <c r="K67" s="668">
        <v>0</v>
      </c>
      <c r="L67" s="668">
        <v>1</v>
      </c>
      <c r="M67" s="668">
        <v>1</v>
      </c>
      <c r="N67" s="679"/>
      <c r="O67" s="687" t="s">
        <v>591</v>
      </c>
      <c r="P67" s="671">
        <v>3928</v>
      </c>
      <c r="Q67" s="672">
        <v>2877</v>
      </c>
      <c r="R67" s="672">
        <v>1051</v>
      </c>
      <c r="S67" s="290">
        <v>0.73243380855397144</v>
      </c>
      <c r="T67" s="668">
        <v>0.2675661914460285</v>
      </c>
      <c r="U67" s="688">
        <v>1</v>
      </c>
      <c r="V67" s="675"/>
      <c r="W67" s="684" t="s">
        <v>54</v>
      </c>
      <c r="X67" s="676" t="s">
        <v>404</v>
      </c>
      <c r="Y67" s="689"/>
      <c r="Z67" s="689"/>
      <c r="AA67" s="676" t="s">
        <v>557</v>
      </c>
      <c r="AB67" s="690"/>
      <c r="AC67" s="692"/>
      <c r="AD67" s="685">
        <v>524</v>
      </c>
      <c r="AE67" s="686">
        <v>433</v>
      </c>
      <c r="AF67" s="668">
        <v>0.82633587786259544</v>
      </c>
      <c r="AG67" s="679"/>
      <c r="AH67" s="687" t="s">
        <v>591</v>
      </c>
      <c r="AI67" s="680">
        <v>3928</v>
      </c>
      <c r="AJ67" s="681">
        <v>3127</v>
      </c>
      <c r="AK67" s="682">
        <v>0.79607942973523427</v>
      </c>
    </row>
    <row r="68" spans="1:37" s="683" customFormat="1" ht="45" customHeight="1">
      <c r="A68" s="684" t="s">
        <v>57</v>
      </c>
      <c r="B68" s="664" t="s">
        <v>640</v>
      </c>
      <c r="C68" s="664" t="s">
        <v>94</v>
      </c>
      <c r="D68" s="664" t="s">
        <v>637</v>
      </c>
      <c r="E68" s="664" t="s">
        <v>97</v>
      </c>
      <c r="F68" s="664" t="s">
        <v>636</v>
      </c>
      <c r="G68" s="664" t="s">
        <v>99</v>
      </c>
      <c r="H68" s="685">
        <v>269</v>
      </c>
      <c r="I68" s="686">
        <v>0</v>
      </c>
      <c r="J68" s="667">
        <v>269</v>
      </c>
      <c r="K68" s="668">
        <v>0</v>
      </c>
      <c r="L68" s="668">
        <v>1</v>
      </c>
      <c r="M68" s="668">
        <v>1</v>
      </c>
      <c r="N68" s="679"/>
      <c r="O68" s="687" t="s">
        <v>406</v>
      </c>
      <c r="P68" s="671">
        <v>1526</v>
      </c>
      <c r="Q68" s="672">
        <v>955</v>
      </c>
      <c r="R68" s="672">
        <v>571</v>
      </c>
      <c r="S68" s="290">
        <v>0.62581913499344688</v>
      </c>
      <c r="T68" s="668">
        <v>0.37418086500655307</v>
      </c>
      <c r="U68" s="688">
        <v>1</v>
      </c>
      <c r="V68" s="675"/>
      <c r="W68" s="684" t="s">
        <v>57</v>
      </c>
      <c r="X68" s="676" t="s">
        <v>640</v>
      </c>
      <c r="Y68" s="689"/>
      <c r="Z68" s="689"/>
      <c r="AA68" s="676" t="s">
        <v>97</v>
      </c>
      <c r="AB68" s="690"/>
      <c r="AC68" s="691"/>
      <c r="AD68" s="685">
        <v>269</v>
      </c>
      <c r="AE68" s="686">
        <v>27</v>
      </c>
      <c r="AF68" s="668">
        <v>0.10037174721189591</v>
      </c>
      <c r="AG68" s="679"/>
      <c r="AH68" s="687" t="s">
        <v>406</v>
      </c>
      <c r="AI68" s="680">
        <v>1526</v>
      </c>
      <c r="AJ68" s="681">
        <v>1151</v>
      </c>
      <c r="AK68" s="682">
        <v>0.75425950196592395</v>
      </c>
    </row>
    <row r="69" spans="1:37" s="683" customFormat="1" ht="38.25">
      <c r="A69" s="684" t="s">
        <v>77</v>
      </c>
      <c r="B69" s="664" t="s">
        <v>406</v>
      </c>
      <c r="C69" s="664" t="s">
        <v>94</v>
      </c>
      <c r="D69" s="664"/>
      <c r="E69" s="664" t="s">
        <v>100</v>
      </c>
      <c r="F69" s="664" t="s">
        <v>620</v>
      </c>
      <c r="G69" s="664" t="s">
        <v>562</v>
      </c>
      <c r="H69" s="685">
        <v>919</v>
      </c>
      <c r="I69" s="686">
        <v>588</v>
      </c>
      <c r="J69" s="667">
        <v>331</v>
      </c>
      <c r="K69" s="668">
        <v>0.6398258977149075</v>
      </c>
      <c r="L69" s="668">
        <v>0.3601741022850925</v>
      </c>
      <c r="M69" s="668">
        <v>1</v>
      </c>
      <c r="N69" s="679"/>
      <c r="O69" s="687" t="s">
        <v>407</v>
      </c>
      <c r="P69" s="671">
        <v>1589</v>
      </c>
      <c r="Q69" s="672">
        <v>1043</v>
      </c>
      <c r="R69" s="672">
        <v>546</v>
      </c>
      <c r="S69" s="290">
        <v>0.65638766519823788</v>
      </c>
      <c r="T69" s="668">
        <v>0.34361233480176212</v>
      </c>
      <c r="U69" s="688">
        <v>1</v>
      </c>
      <c r="V69" s="675"/>
      <c r="W69" s="684" t="s">
        <v>77</v>
      </c>
      <c r="X69" s="676" t="s">
        <v>406</v>
      </c>
      <c r="Y69" s="689"/>
      <c r="Z69" s="689"/>
      <c r="AA69" s="676" t="s">
        <v>100</v>
      </c>
      <c r="AB69" s="690"/>
      <c r="AC69" s="691"/>
      <c r="AD69" s="685">
        <v>919</v>
      </c>
      <c r="AE69" s="686">
        <v>700</v>
      </c>
      <c r="AF69" s="668">
        <v>0.76169749727965175</v>
      </c>
      <c r="AG69" s="679"/>
      <c r="AH69" s="687" t="s">
        <v>407</v>
      </c>
      <c r="AI69" s="680">
        <v>1589</v>
      </c>
      <c r="AJ69" s="681">
        <v>365</v>
      </c>
      <c r="AK69" s="682">
        <v>0.22970421648835745</v>
      </c>
    </row>
    <row r="70" spans="1:37" s="683" customFormat="1" ht="38.25">
      <c r="A70" s="684" t="s">
        <v>101</v>
      </c>
      <c r="B70" s="664" t="s">
        <v>406</v>
      </c>
      <c r="C70" s="664" t="s">
        <v>102</v>
      </c>
      <c r="D70" s="664"/>
      <c r="E70" s="664" t="s">
        <v>103</v>
      </c>
      <c r="F70" s="664" t="s">
        <v>560</v>
      </c>
      <c r="G70" s="664" t="s">
        <v>565</v>
      </c>
      <c r="H70" s="685">
        <v>200</v>
      </c>
      <c r="I70" s="686">
        <v>132</v>
      </c>
      <c r="J70" s="667">
        <v>68</v>
      </c>
      <c r="K70" s="668">
        <v>0.66</v>
      </c>
      <c r="L70" s="668">
        <v>0.34</v>
      </c>
      <c r="M70" s="668">
        <v>1</v>
      </c>
      <c r="N70" s="679"/>
      <c r="O70" s="687" t="s">
        <v>639</v>
      </c>
      <c r="P70" s="671">
        <v>4965</v>
      </c>
      <c r="Q70" s="672">
        <v>4482</v>
      </c>
      <c r="R70" s="672">
        <v>483</v>
      </c>
      <c r="S70" s="290">
        <v>0.90271903323262837</v>
      </c>
      <c r="T70" s="668">
        <v>9.7280966767371607E-2</v>
      </c>
      <c r="U70" s="688">
        <v>1</v>
      </c>
      <c r="V70" s="675"/>
      <c r="W70" s="684" t="s">
        <v>101</v>
      </c>
      <c r="X70" s="676" t="s">
        <v>406</v>
      </c>
      <c r="Y70" s="689"/>
      <c r="Z70" s="689"/>
      <c r="AA70" s="676" t="s">
        <v>103</v>
      </c>
      <c r="AB70" s="690"/>
      <c r="AC70" s="691"/>
      <c r="AD70" s="685">
        <v>200</v>
      </c>
      <c r="AE70" s="686">
        <v>163</v>
      </c>
      <c r="AF70" s="668">
        <v>0.81499999999999995</v>
      </c>
      <c r="AG70" s="679"/>
      <c r="AH70" s="687" t="s">
        <v>639</v>
      </c>
      <c r="AI70" s="680">
        <v>4965</v>
      </c>
      <c r="AJ70" s="681">
        <v>1330</v>
      </c>
      <c r="AK70" s="682">
        <v>0.26787512588116819</v>
      </c>
    </row>
    <row r="71" spans="1:37" s="683" customFormat="1" ht="25.5">
      <c r="A71" s="684" t="s">
        <v>80</v>
      </c>
      <c r="B71" s="664" t="s">
        <v>406</v>
      </c>
      <c r="C71" s="664" t="s">
        <v>102</v>
      </c>
      <c r="D71" s="664"/>
      <c r="E71" s="664" t="s">
        <v>105</v>
      </c>
      <c r="F71" s="664" t="s">
        <v>560</v>
      </c>
      <c r="G71" s="664" t="s">
        <v>104</v>
      </c>
      <c r="H71" s="685">
        <v>407</v>
      </c>
      <c r="I71" s="686">
        <v>235</v>
      </c>
      <c r="J71" s="667">
        <v>172</v>
      </c>
      <c r="K71" s="668">
        <v>0.57739557739557734</v>
      </c>
      <c r="L71" s="668">
        <v>0.4226044226044226</v>
      </c>
      <c r="M71" s="668">
        <v>1</v>
      </c>
      <c r="N71" s="679"/>
      <c r="O71" s="687" t="s">
        <v>218</v>
      </c>
      <c r="P71" s="671">
        <v>1358</v>
      </c>
      <c r="Q71" s="672">
        <v>556</v>
      </c>
      <c r="R71" s="672">
        <v>802</v>
      </c>
      <c r="S71" s="290">
        <v>0.40942562592047127</v>
      </c>
      <c r="T71" s="668">
        <v>0.59057437407952873</v>
      </c>
      <c r="U71" s="688">
        <v>1</v>
      </c>
      <c r="V71" s="675"/>
      <c r="W71" s="684" t="s">
        <v>80</v>
      </c>
      <c r="X71" s="676" t="s">
        <v>406</v>
      </c>
      <c r="Y71" s="689"/>
      <c r="Z71" s="689"/>
      <c r="AA71" s="676" t="s">
        <v>105</v>
      </c>
      <c r="AB71" s="690"/>
      <c r="AC71" s="691"/>
      <c r="AD71" s="685">
        <v>407</v>
      </c>
      <c r="AE71" s="686">
        <v>288</v>
      </c>
      <c r="AF71" s="668">
        <v>0.70761670761670759</v>
      </c>
      <c r="AG71" s="679"/>
      <c r="AH71" s="687" t="s">
        <v>218</v>
      </c>
      <c r="AI71" s="680">
        <v>1358</v>
      </c>
      <c r="AJ71" s="681">
        <v>2</v>
      </c>
      <c r="AK71" s="682">
        <v>1.4727540500736377E-3</v>
      </c>
    </row>
    <row r="72" spans="1:37" s="683" customFormat="1" ht="25.5">
      <c r="A72" s="684" t="s">
        <v>106</v>
      </c>
      <c r="B72" s="664" t="s">
        <v>591</v>
      </c>
      <c r="C72" s="664" t="s">
        <v>102</v>
      </c>
      <c r="D72" s="664"/>
      <c r="E72" s="664" t="s">
        <v>107</v>
      </c>
      <c r="F72" s="664" t="s">
        <v>108</v>
      </c>
      <c r="G72" s="664" t="s">
        <v>296</v>
      </c>
      <c r="H72" s="685">
        <v>125</v>
      </c>
      <c r="I72" s="686">
        <v>20</v>
      </c>
      <c r="J72" s="667">
        <v>105</v>
      </c>
      <c r="K72" s="668">
        <v>0.16</v>
      </c>
      <c r="L72" s="668">
        <v>0.84</v>
      </c>
      <c r="M72" s="668">
        <v>1</v>
      </c>
      <c r="N72" s="679"/>
      <c r="O72" s="687" t="s">
        <v>29</v>
      </c>
      <c r="P72" s="671">
        <v>4753</v>
      </c>
      <c r="Q72" s="672">
        <v>4005</v>
      </c>
      <c r="R72" s="672">
        <v>748</v>
      </c>
      <c r="S72" s="290">
        <v>0.84262571007784559</v>
      </c>
      <c r="T72" s="668">
        <v>0.15737428992215444</v>
      </c>
      <c r="U72" s="688">
        <v>1</v>
      </c>
      <c r="V72" s="675"/>
      <c r="W72" s="684" t="s">
        <v>106</v>
      </c>
      <c r="X72" s="676" t="s">
        <v>591</v>
      </c>
      <c r="Y72" s="689"/>
      <c r="Z72" s="689"/>
      <c r="AA72" s="676" t="s">
        <v>107</v>
      </c>
      <c r="AB72" s="690"/>
      <c r="AC72" s="693"/>
      <c r="AD72" s="685">
        <v>125</v>
      </c>
      <c r="AE72" s="686">
        <v>92</v>
      </c>
      <c r="AF72" s="668">
        <v>0.73599999999999999</v>
      </c>
      <c r="AG72" s="679"/>
      <c r="AH72" s="687" t="s">
        <v>29</v>
      </c>
      <c r="AI72" s="680">
        <v>4753</v>
      </c>
      <c r="AJ72" s="681">
        <v>4202</v>
      </c>
      <c r="AK72" s="682">
        <v>0.88407321691563223</v>
      </c>
    </row>
    <row r="73" spans="1:37" s="683" customFormat="1" ht="60" customHeight="1">
      <c r="A73" s="684" t="s">
        <v>36</v>
      </c>
      <c r="B73" s="664" t="s">
        <v>591</v>
      </c>
      <c r="C73" s="664" t="s">
        <v>102</v>
      </c>
      <c r="D73" s="664"/>
      <c r="E73" s="664" t="s">
        <v>109</v>
      </c>
      <c r="F73" s="664" t="s">
        <v>108</v>
      </c>
      <c r="G73" s="664" t="s">
        <v>296</v>
      </c>
      <c r="H73" s="685">
        <v>96</v>
      </c>
      <c r="I73" s="686">
        <v>36</v>
      </c>
      <c r="J73" s="667">
        <v>60</v>
      </c>
      <c r="K73" s="668">
        <v>0.375</v>
      </c>
      <c r="L73" s="668">
        <v>0.625</v>
      </c>
      <c r="M73" s="668">
        <v>1</v>
      </c>
      <c r="N73" s="679"/>
      <c r="O73" s="687" t="s">
        <v>40</v>
      </c>
      <c r="P73" s="671">
        <v>379</v>
      </c>
      <c r="Q73" s="672">
        <v>348</v>
      </c>
      <c r="R73" s="672">
        <v>31</v>
      </c>
      <c r="S73" s="290">
        <v>0.91820580474934033</v>
      </c>
      <c r="T73" s="668">
        <v>8.1794195250659632E-2</v>
      </c>
      <c r="U73" s="688">
        <v>1</v>
      </c>
      <c r="V73" s="675"/>
      <c r="W73" s="684" t="s">
        <v>36</v>
      </c>
      <c r="X73" s="676" t="s">
        <v>591</v>
      </c>
      <c r="Y73" s="689"/>
      <c r="Z73" s="689"/>
      <c r="AA73" s="676" t="s">
        <v>109</v>
      </c>
      <c r="AB73" s="690"/>
      <c r="AC73" s="691"/>
      <c r="AD73" s="685">
        <v>96</v>
      </c>
      <c r="AE73" s="686">
        <v>75</v>
      </c>
      <c r="AF73" s="668">
        <v>0.78125</v>
      </c>
      <c r="AG73" s="679"/>
      <c r="AH73" s="687" t="s">
        <v>40</v>
      </c>
      <c r="AI73" s="680">
        <v>379</v>
      </c>
      <c r="AJ73" s="681">
        <v>305</v>
      </c>
      <c r="AK73" s="682">
        <v>0.80474934036939316</v>
      </c>
    </row>
    <row r="74" spans="1:37" s="683" customFormat="1" ht="25.5">
      <c r="A74" s="684" t="s">
        <v>37</v>
      </c>
      <c r="B74" s="664" t="s">
        <v>591</v>
      </c>
      <c r="C74" s="664" t="s">
        <v>110</v>
      </c>
      <c r="D74" s="664"/>
      <c r="E74" s="664" t="s">
        <v>111</v>
      </c>
      <c r="F74" s="664" t="s">
        <v>560</v>
      </c>
      <c r="G74" s="664" t="s">
        <v>104</v>
      </c>
      <c r="H74" s="685">
        <v>2651</v>
      </c>
      <c r="I74" s="686">
        <v>2267</v>
      </c>
      <c r="J74" s="667">
        <v>384</v>
      </c>
      <c r="K74" s="668">
        <v>0.8551490003772162</v>
      </c>
      <c r="L74" s="668">
        <v>0.14485099962278386</v>
      </c>
      <c r="M74" s="668">
        <v>1</v>
      </c>
      <c r="N74" s="679"/>
      <c r="O74" s="687" t="s">
        <v>544</v>
      </c>
      <c r="P74" s="671">
        <v>1544</v>
      </c>
      <c r="Q74" s="672">
        <v>1084</v>
      </c>
      <c r="R74" s="672">
        <v>460</v>
      </c>
      <c r="S74" s="290">
        <v>0.70207253886010368</v>
      </c>
      <c r="T74" s="668">
        <v>0.29792746113989638</v>
      </c>
      <c r="U74" s="688">
        <v>1</v>
      </c>
      <c r="V74" s="675"/>
      <c r="W74" s="684" t="s">
        <v>37</v>
      </c>
      <c r="X74" s="676" t="s">
        <v>591</v>
      </c>
      <c r="Y74" s="689"/>
      <c r="Z74" s="694"/>
      <c r="AA74" s="676" t="s">
        <v>111</v>
      </c>
      <c r="AB74" s="690"/>
      <c r="AC74" s="691"/>
      <c r="AD74" s="685">
        <v>2651</v>
      </c>
      <c r="AE74" s="686">
        <v>2111</v>
      </c>
      <c r="AF74" s="668">
        <v>0.79630328178046017</v>
      </c>
      <c r="AG74" s="679"/>
      <c r="AH74" s="687" t="s">
        <v>544</v>
      </c>
      <c r="AI74" s="680">
        <v>1544</v>
      </c>
      <c r="AJ74" s="681">
        <v>1148</v>
      </c>
      <c r="AK74" s="682">
        <v>0.74352331606217614</v>
      </c>
    </row>
    <row r="75" spans="1:37" s="683" customFormat="1" ht="25.5">
      <c r="A75" s="684" t="s">
        <v>38</v>
      </c>
      <c r="B75" s="664" t="s">
        <v>591</v>
      </c>
      <c r="C75" s="664" t="s">
        <v>110</v>
      </c>
      <c r="D75" s="664"/>
      <c r="E75" s="664" t="s">
        <v>112</v>
      </c>
      <c r="F75" s="664" t="s">
        <v>560</v>
      </c>
      <c r="G75" s="664" t="s">
        <v>104</v>
      </c>
      <c r="H75" s="685">
        <v>914</v>
      </c>
      <c r="I75" s="686">
        <v>554</v>
      </c>
      <c r="J75" s="667">
        <v>360</v>
      </c>
      <c r="K75" s="668">
        <v>0.60612691466083146</v>
      </c>
      <c r="L75" s="668">
        <v>0.39387308533916848</v>
      </c>
      <c r="M75" s="668">
        <v>1</v>
      </c>
      <c r="N75" s="679"/>
      <c r="O75" s="687" t="s">
        <v>32</v>
      </c>
      <c r="P75" s="671">
        <v>3052</v>
      </c>
      <c r="Q75" s="672">
        <v>2379</v>
      </c>
      <c r="R75" s="672">
        <v>673</v>
      </c>
      <c r="S75" s="290">
        <v>0.7794888597640891</v>
      </c>
      <c r="T75" s="668">
        <v>0.22051114023591087</v>
      </c>
      <c r="U75" s="688">
        <v>1</v>
      </c>
      <c r="V75" s="675"/>
      <c r="W75" s="684" t="s">
        <v>38</v>
      </c>
      <c r="X75" s="676" t="s">
        <v>591</v>
      </c>
      <c r="Y75" s="689"/>
      <c r="Z75" s="689"/>
      <c r="AA75" s="676" t="s">
        <v>112</v>
      </c>
      <c r="AB75" s="690"/>
      <c r="AC75" s="691"/>
      <c r="AD75" s="685">
        <v>914</v>
      </c>
      <c r="AE75" s="686">
        <v>739</v>
      </c>
      <c r="AF75" s="668">
        <v>0.80853391684901532</v>
      </c>
      <c r="AG75" s="679"/>
      <c r="AH75" s="687" t="s">
        <v>32</v>
      </c>
      <c r="AI75" s="680">
        <v>3052</v>
      </c>
      <c r="AJ75" s="681">
        <v>2642</v>
      </c>
      <c r="AK75" s="682">
        <v>0.86566186107470511</v>
      </c>
    </row>
    <row r="76" spans="1:37" s="683" customFormat="1" ht="25.5">
      <c r="A76" s="684" t="s">
        <v>113</v>
      </c>
      <c r="B76" s="664" t="s">
        <v>591</v>
      </c>
      <c r="C76" s="664" t="s">
        <v>94</v>
      </c>
      <c r="D76" s="664"/>
      <c r="E76" s="664" t="s">
        <v>114</v>
      </c>
      <c r="F76" s="664" t="s">
        <v>561</v>
      </c>
      <c r="G76" s="664" t="s">
        <v>562</v>
      </c>
      <c r="H76" s="685">
        <v>142</v>
      </c>
      <c r="I76" s="686">
        <v>0</v>
      </c>
      <c r="J76" s="667">
        <v>142</v>
      </c>
      <c r="K76" s="668">
        <v>0</v>
      </c>
      <c r="L76" s="668">
        <v>1</v>
      </c>
      <c r="M76" s="668">
        <v>1</v>
      </c>
      <c r="N76" s="679"/>
      <c r="O76" s="687" t="s">
        <v>220</v>
      </c>
      <c r="P76" s="671">
        <v>822</v>
      </c>
      <c r="Q76" s="672">
        <v>443</v>
      </c>
      <c r="R76" s="672">
        <v>379</v>
      </c>
      <c r="S76" s="290">
        <v>0.53892944038929436</v>
      </c>
      <c r="T76" s="668">
        <v>0.46107055961070559</v>
      </c>
      <c r="U76" s="688">
        <v>1</v>
      </c>
      <c r="V76" s="675"/>
      <c r="W76" s="684" t="s">
        <v>113</v>
      </c>
      <c r="X76" s="676" t="s">
        <v>591</v>
      </c>
      <c r="Y76" s="689"/>
      <c r="Z76" s="689"/>
      <c r="AA76" s="676" t="s">
        <v>114</v>
      </c>
      <c r="AB76" s="690"/>
      <c r="AC76" s="691"/>
      <c r="AD76" s="685">
        <v>142</v>
      </c>
      <c r="AE76" s="686">
        <v>110</v>
      </c>
      <c r="AF76" s="668">
        <v>0.77464788732394363</v>
      </c>
      <c r="AG76" s="679"/>
      <c r="AH76" s="687" t="s">
        <v>220</v>
      </c>
      <c r="AI76" s="680">
        <v>822</v>
      </c>
      <c r="AJ76" s="681">
        <v>687</v>
      </c>
      <c r="AK76" s="682">
        <v>0.83576642335766427</v>
      </c>
    </row>
    <row r="77" spans="1:37" s="683" customFormat="1" ht="30" customHeight="1">
      <c r="A77" s="695" t="s">
        <v>62</v>
      </c>
      <c r="B77" s="664" t="s">
        <v>407</v>
      </c>
      <c r="C77" s="664" t="s">
        <v>94</v>
      </c>
      <c r="D77" s="664"/>
      <c r="E77" s="664" t="s">
        <v>115</v>
      </c>
      <c r="F77" s="664" t="s">
        <v>116</v>
      </c>
      <c r="G77" s="664" t="s">
        <v>117</v>
      </c>
      <c r="H77" s="685">
        <v>361</v>
      </c>
      <c r="I77" s="686">
        <v>177</v>
      </c>
      <c r="J77" s="667">
        <v>184</v>
      </c>
      <c r="K77" s="668">
        <v>0.49030470914127422</v>
      </c>
      <c r="L77" s="668">
        <v>0.50969529085872578</v>
      </c>
      <c r="M77" s="668">
        <v>1</v>
      </c>
      <c r="N77" s="679"/>
      <c r="O77" s="687" t="s">
        <v>409</v>
      </c>
      <c r="P77" s="671">
        <v>1066</v>
      </c>
      <c r="Q77" s="672">
        <v>697</v>
      </c>
      <c r="R77" s="672">
        <v>369</v>
      </c>
      <c r="S77" s="290">
        <v>0.65384615384615385</v>
      </c>
      <c r="T77" s="668">
        <v>0.34615384615384615</v>
      </c>
      <c r="U77" s="688">
        <v>1</v>
      </c>
      <c r="V77" s="675"/>
      <c r="W77" s="695" t="s">
        <v>62</v>
      </c>
      <c r="X77" s="676" t="s">
        <v>407</v>
      </c>
      <c r="Y77" s="689"/>
      <c r="Z77" s="689"/>
      <c r="AA77" s="676" t="s">
        <v>115</v>
      </c>
      <c r="AB77" s="696"/>
      <c r="AC77" s="697"/>
      <c r="AD77" s="685">
        <v>361</v>
      </c>
      <c r="AE77" s="686">
        <v>53</v>
      </c>
      <c r="AF77" s="668">
        <v>0.14681440443213298</v>
      </c>
      <c r="AG77" s="679"/>
      <c r="AH77" s="687" t="s">
        <v>409</v>
      </c>
      <c r="AI77" s="680">
        <v>1066</v>
      </c>
      <c r="AJ77" s="681">
        <v>656</v>
      </c>
      <c r="AK77" s="682">
        <v>0.61538461538461542</v>
      </c>
    </row>
    <row r="78" spans="1:37" s="683" customFormat="1" ht="25.5">
      <c r="A78" s="695" t="s">
        <v>118</v>
      </c>
      <c r="B78" s="664" t="s">
        <v>407</v>
      </c>
      <c r="C78" s="664" t="s">
        <v>94</v>
      </c>
      <c r="D78" s="664"/>
      <c r="E78" s="664" t="s">
        <v>119</v>
      </c>
      <c r="F78" s="664" t="s">
        <v>120</v>
      </c>
      <c r="G78" s="664" t="s">
        <v>121</v>
      </c>
      <c r="H78" s="685">
        <v>207</v>
      </c>
      <c r="I78" s="686">
        <v>115</v>
      </c>
      <c r="J78" s="667">
        <v>92</v>
      </c>
      <c r="K78" s="668">
        <v>0.55555555555555558</v>
      </c>
      <c r="L78" s="668">
        <v>0.44444444444444442</v>
      </c>
      <c r="M78" s="668">
        <v>1</v>
      </c>
      <c r="N78" s="679"/>
      <c r="O78" s="687" t="s">
        <v>551</v>
      </c>
      <c r="P78" s="671">
        <v>0</v>
      </c>
      <c r="Q78" s="672">
        <v>0</v>
      </c>
      <c r="R78" s="672">
        <v>0</v>
      </c>
      <c r="S78" s="290" t="s">
        <v>320</v>
      </c>
      <c r="T78" s="668" t="s">
        <v>320</v>
      </c>
      <c r="U78" s="688">
        <v>0</v>
      </c>
      <c r="V78" s="675"/>
      <c r="W78" s="695" t="s">
        <v>118</v>
      </c>
      <c r="X78" s="676" t="s">
        <v>407</v>
      </c>
      <c r="Y78" s="689"/>
      <c r="Z78" s="689"/>
      <c r="AA78" s="676" t="s">
        <v>119</v>
      </c>
      <c r="AB78" s="696"/>
      <c r="AC78" s="697"/>
      <c r="AD78" s="685">
        <v>207</v>
      </c>
      <c r="AE78" s="686">
        <v>39</v>
      </c>
      <c r="AF78" s="668">
        <v>0.18840579710144928</v>
      </c>
      <c r="AG78" s="679"/>
      <c r="AH78" s="687" t="s">
        <v>551</v>
      </c>
      <c r="AI78" s="716">
        <v>419</v>
      </c>
      <c r="AJ78" s="672">
        <v>289</v>
      </c>
      <c r="AK78" s="341">
        <v>0.68973747016706444</v>
      </c>
    </row>
    <row r="79" spans="1:37" s="683" customFormat="1" ht="25.5">
      <c r="A79" s="684" t="s">
        <v>61</v>
      </c>
      <c r="B79" s="664" t="s">
        <v>407</v>
      </c>
      <c r="C79" s="664" t="s">
        <v>94</v>
      </c>
      <c r="D79" s="664"/>
      <c r="E79" s="664" t="s">
        <v>122</v>
      </c>
      <c r="F79" s="664" t="s">
        <v>563</v>
      </c>
      <c r="G79" s="664" t="s">
        <v>562</v>
      </c>
      <c r="H79" s="685">
        <v>76</v>
      </c>
      <c r="I79" s="686">
        <v>46</v>
      </c>
      <c r="J79" s="667">
        <v>30</v>
      </c>
      <c r="K79" s="668">
        <v>0.60526315789473684</v>
      </c>
      <c r="L79" s="668">
        <v>0.39473684210526316</v>
      </c>
      <c r="M79" s="668">
        <v>1</v>
      </c>
      <c r="N79" s="679"/>
      <c r="O79" s="687" t="s">
        <v>640</v>
      </c>
      <c r="P79" s="671">
        <v>277</v>
      </c>
      <c r="Q79" s="672">
        <v>0</v>
      </c>
      <c r="R79" s="672">
        <v>277</v>
      </c>
      <c r="S79" s="290">
        <v>0</v>
      </c>
      <c r="T79" s="668">
        <v>1</v>
      </c>
      <c r="U79" s="688">
        <v>1</v>
      </c>
      <c r="V79" s="675"/>
      <c r="W79" s="684" t="s">
        <v>61</v>
      </c>
      <c r="X79" s="676" t="s">
        <v>407</v>
      </c>
      <c r="Y79" s="689"/>
      <c r="Z79" s="689"/>
      <c r="AA79" s="676" t="s">
        <v>122</v>
      </c>
      <c r="AB79" s="690"/>
      <c r="AC79" s="691"/>
      <c r="AD79" s="685">
        <v>76</v>
      </c>
      <c r="AE79" s="686">
        <v>37</v>
      </c>
      <c r="AF79" s="668">
        <v>0.48684210526315791</v>
      </c>
      <c r="AG79" s="679"/>
      <c r="AH79" s="687" t="s">
        <v>640</v>
      </c>
      <c r="AI79" s="680">
        <v>277</v>
      </c>
      <c r="AJ79" s="681">
        <v>27</v>
      </c>
      <c r="AK79" s="682">
        <v>9.7472924187725629E-2</v>
      </c>
    </row>
    <row r="80" spans="1:37" s="683" customFormat="1" ht="51">
      <c r="A80" s="684" t="s">
        <v>123</v>
      </c>
      <c r="B80" s="664" t="s">
        <v>407</v>
      </c>
      <c r="C80" s="664" t="s">
        <v>94</v>
      </c>
      <c r="D80" s="664"/>
      <c r="E80" s="664" t="s">
        <v>124</v>
      </c>
      <c r="F80" s="664" t="s">
        <v>561</v>
      </c>
      <c r="G80" s="664" t="s">
        <v>562</v>
      </c>
      <c r="H80" s="685">
        <v>89</v>
      </c>
      <c r="I80" s="686">
        <v>54</v>
      </c>
      <c r="J80" s="667">
        <v>35</v>
      </c>
      <c r="K80" s="668">
        <v>0.6067415730337079</v>
      </c>
      <c r="L80" s="668">
        <v>0.39325842696629215</v>
      </c>
      <c r="M80" s="668">
        <v>1</v>
      </c>
      <c r="N80" s="679"/>
      <c r="O80" s="687" t="s">
        <v>459</v>
      </c>
      <c r="P80" s="671">
        <v>0</v>
      </c>
      <c r="Q80" s="672">
        <v>0</v>
      </c>
      <c r="R80" s="672">
        <v>0</v>
      </c>
      <c r="S80" s="290" t="s">
        <v>320</v>
      </c>
      <c r="T80" s="668" t="s">
        <v>320</v>
      </c>
      <c r="U80" s="688">
        <v>0</v>
      </c>
      <c r="V80" s="675"/>
      <c r="W80" s="684" t="s">
        <v>123</v>
      </c>
      <c r="X80" s="676" t="s">
        <v>407</v>
      </c>
      <c r="Y80" s="689"/>
      <c r="Z80" s="689"/>
      <c r="AA80" s="676" t="s">
        <v>124</v>
      </c>
      <c r="AB80" s="690"/>
      <c r="AC80" s="691"/>
      <c r="AD80" s="685">
        <v>89</v>
      </c>
      <c r="AE80" s="686">
        <v>26</v>
      </c>
      <c r="AF80" s="668">
        <v>0.29213483146067415</v>
      </c>
      <c r="AG80" s="679"/>
      <c r="AH80" s="687" t="s">
        <v>459</v>
      </c>
      <c r="AI80" s="716">
        <v>866</v>
      </c>
      <c r="AJ80" s="672">
        <v>190</v>
      </c>
      <c r="AK80" s="341">
        <v>0.21939953810623555</v>
      </c>
    </row>
    <row r="81" spans="1:37" s="683" customFormat="1" ht="25.5">
      <c r="A81" s="684" t="s">
        <v>59</v>
      </c>
      <c r="B81" s="664" t="s">
        <v>407</v>
      </c>
      <c r="C81" s="664" t="s">
        <v>102</v>
      </c>
      <c r="D81" s="664"/>
      <c r="E81" s="664" t="s">
        <v>125</v>
      </c>
      <c r="F81" s="664" t="s">
        <v>564</v>
      </c>
      <c r="G81" s="664" t="s">
        <v>565</v>
      </c>
      <c r="H81" s="685">
        <v>51</v>
      </c>
      <c r="I81" s="686">
        <v>34</v>
      </c>
      <c r="J81" s="667">
        <v>17</v>
      </c>
      <c r="K81" s="668">
        <v>0.66666666666666663</v>
      </c>
      <c r="L81" s="668">
        <v>0.33333333333333331</v>
      </c>
      <c r="M81" s="668">
        <v>1</v>
      </c>
      <c r="N81" s="679"/>
      <c r="O81" s="687" t="s">
        <v>412</v>
      </c>
      <c r="P81" s="671">
        <v>0</v>
      </c>
      <c r="Q81" s="672">
        <v>0</v>
      </c>
      <c r="R81" s="672">
        <v>0</v>
      </c>
      <c r="S81" s="290" t="s">
        <v>320</v>
      </c>
      <c r="T81" s="668" t="s">
        <v>320</v>
      </c>
      <c r="U81" s="688">
        <v>0</v>
      </c>
      <c r="V81" s="675"/>
      <c r="W81" s="684" t="s">
        <v>59</v>
      </c>
      <c r="X81" s="676" t="s">
        <v>407</v>
      </c>
      <c r="Y81" s="689"/>
      <c r="Z81" s="689"/>
      <c r="AA81" s="676" t="s">
        <v>125</v>
      </c>
      <c r="AB81" s="690"/>
      <c r="AC81" s="691"/>
      <c r="AD81" s="685">
        <v>51</v>
      </c>
      <c r="AE81" s="686">
        <v>41</v>
      </c>
      <c r="AF81" s="668">
        <v>0.80392156862745101</v>
      </c>
      <c r="AG81" s="679"/>
      <c r="AH81" s="687" t="s">
        <v>412</v>
      </c>
      <c r="AI81" s="680">
        <v>0</v>
      </c>
      <c r="AJ81" s="681">
        <v>0</v>
      </c>
      <c r="AK81" s="682" t="s">
        <v>320</v>
      </c>
    </row>
    <row r="82" spans="1:37" s="683" customFormat="1" ht="25.5">
      <c r="A82" s="684" t="s">
        <v>64</v>
      </c>
      <c r="B82" s="664" t="s">
        <v>407</v>
      </c>
      <c r="C82" s="664" t="s">
        <v>102</v>
      </c>
      <c r="D82" s="664"/>
      <c r="E82" s="664" t="s">
        <v>126</v>
      </c>
      <c r="F82" s="664" t="s">
        <v>564</v>
      </c>
      <c r="G82" s="664" t="s">
        <v>565</v>
      </c>
      <c r="H82" s="685">
        <v>805</v>
      </c>
      <c r="I82" s="686">
        <v>617</v>
      </c>
      <c r="J82" s="667">
        <v>188</v>
      </c>
      <c r="K82" s="668">
        <v>0.76645962732919259</v>
      </c>
      <c r="L82" s="668">
        <v>0.23354037267080746</v>
      </c>
      <c r="M82" s="668">
        <v>1</v>
      </c>
      <c r="N82" s="679"/>
      <c r="O82" s="687" t="s">
        <v>460</v>
      </c>
      <c r="P82" s="671">
        <v>758</v>
      </c>
      <c r="Q82" s="672">
        <v>144</v>
      </c>
      <c r="R82" s="672">
        <v>614</v>
      </c>
      <c r="S82" s="290">
        <v>0.18997361477572558</v>
      </c>
      <c r="T82" s="668">
        <v>0.81002638522427439</v>
      </c>
      <c r="U82" s="688">
        <v>1</v>
      </c>
      <c r="V82" s="675"/>
      <c r="W82" s="684" t="s">
        <v>64</v>
      </c>
      <c r="X82" s="676" t="s">
        <v>407</v>
      </c>
      <c r="Y82" s="689"/>
      <c r="Z82" s="689"/>
      <c r="AA82" s="676" t="s">
        <v>126</v>
      </c>
      <c r="AB82" s="690"/>
      <c r="AC82" s="691"/>
      <c r="AD82" s="685">
        <v>805</v>
      </c>
      <c r="AE82" s="686">
        <v>169</v>
      </c>
      <c r="AF82" s="668">
        <v>0.20993788819875778</v>
      </c>
      <c r="AG82" s="679"/>
      <c r="AH82" s="687" t="s">
        <v>460</v>
      </c>
      <c r="AI82" s="680">
        <v>758</v>
      </c>
      <c r="AJ82" s="681">
        <v>234</v>
      </c>
      <c r="AK82" s="682">
        <v>0.30870712401055411</v>
      </c>
    </row>
    <row r="83" spans="1:37" s="683" customFormat="1" ht="38.25">
      <c r="A83" s="684" t="s">
        <v>735</v>
      </c>
      <c r="B83" s="684" t="s">
        <v>735</v>
      </c>
      <c r="C83" s="664" t="s">
        <v>94</v>
      </c>
      <c r="D83" s="664"/>
      <c r="E83" s="664" t="s">
        <v>127</v>
      </c>
      <c r="F83" s="664" t="s">
        <v>566</v>
      </c>
      <c r="G83" s="664" t="s">
        <v>567</v>
      </c>
      <c r="H83" s="685">
        <v>4965</v>
      </c>
      <c r="I83" s="686">
        <v>4482</v>
      </c>
      <c r="J83" s="667">
        <v>483</v>
      </c>
      <c r="K83" s="668">
        <v>0.90271903323262837</v>
      </c>
      <c r="L83" s="668">
        <v>9.7280966767371607E-2</v>
      </c>
      <c r="M83" s="668">
        <v>1</v>
      </c>
      <c r="N83" s="679"/>
      <c r="O83" s="687" t="s">
        <v>545</v>
      </c>
      <c r="P83" s="671">
        <v>0</v>
      </c>
      <c r="Q83" s="672">
        <v>0</v>
      </c>
      <c r="R83" s="672">
        <v>0</v>
      </c>
      <c r="S83" s="290" t="s">
        <v>320</v>
      </c>
      <c r="T83" s="668" t="s">
        <v>320</v>
      </c>
      <c r="U83" s="688">
        <v>0</v>
      </c>
      <c r="V83" s="675"/>
      <c r="W83" s="684" t="s">
        <v>639</v>
      </c>
      <c r="X83" s="676" t="s">
        <v>639</v>
      </c>
      <c r="Y83" s="689"/>
      <c r="Z83" s="689"/>
      <c r="AA83" s="676" t="s">
        <v>127</v>
      </c>
      <c r="AB83" s="690"/>
      <c r="AC83" s="691"/>
      <c r="AD83" s="685">
        <v>4965</v>
      </c>
      <c r="AE83" s="686">
        <v>1330</v>
      </c>
      <c r="AF83" s="668">
        <v>0.26787512588116819</v>
      </c>
      <c r="AG83" s="679"/>
      <c r="AH83" s="687" t="s">
        <v>545</v>
      </c>
      <c r="AI83" s="680">
        <v>0</v>
      </c>
      <c r="AJ83" s="681">
        <v>0</v>
      </c>
      <c r="AK83" s="682" t="s">
        <v>320</v>
      </c>
    </row>
    <row r="84" spans="1:37" s="683" customFormat="1" ht="25.5">
      <c r="A84" s="684" t="s">
        <v>66</v>
      </c>
      <c r="B84" s="664" t="s">
        <v>460</v>
      </c>
      <c r="C84" s="664" t="s">
        <v>94</v>
      </c>
      <c r="D84" s="664"/>
      <c r="E84" s="664" t="s">
        <v>128</v>
      </c>
      <c r="F84" s="664" t="s">
        <v>129</v>
      </c>
      <c r="G84" s="664" t="s">
        <v>129</v>
      </c>
      <c r="H84" s="685">
        <v>152</v>
      </c>
      <c r="I84" s="686">
        <v>0</v>
      </c>
      <c r="J84" s="667">
        <v>152</v>
      </c>
      <c r="K84" s="668">
        <v>0</v>
      </c>
      <c r="L84" s="668">
        <v>1</v>
      </c>
      <c r="M84" s="668">
        <v>1</v>
      </c>
      <c r="N84" s="679"/>
      <c r="O84" s="687" t="s">
        <v>638</v>
      </c>
      <c r="P84" s="671">
        <v>0</v>
      </c>
      <c r="Q84" s="672">
        <v>0</v>
      </c>
      <c r="R84" s="672">
        <v>0</v>
      </c>
      <c r="S84" s="290" t="s">
        <v>320</v>
      </c>
      <c r="T84" s="668" t="s">
        <v>320</v>
      </c>
      <c r="U84" s="688">
        <v>0</v>
      </c>
      <c r="V84" s="675"/>
      <c r="W84" s="684" t="s">
        <v>66</v>
      </c>
      <c r="X84" s="676" t="s">
        <v>460</v>
      </c>
      <c r="Y84" s="689"/>
      <c r="Z84" s="689"/>
      <c r="AA84" s="676" t="s">
        <v>128</v>
      </c>
      <c r="AB84" s="690"/>
      <c r="AC84" s="691"/>
      <c r="AD84" s="685">
        <v>152</v>
      </c>
      <c r="AE84" s="686">
        <v>2</v>
      </c>
      <c r="AF84" s="668">
        <v>1.3157894736842105E-2</v>
      </c>
      <c r="AG84" s="679"/>
      <c r="AH84" s="687" t="s">
        <v>638</v>
      </c>
      <c r="AI84" s="680">
        <v>0</v>
      </c>
      <c r="AJ84" s="681">
        <v>0</v>
      </c>
      <c r="AK84" s="682" t="s">
        <v>320</v>
      </c>
    </row>
    <row r="85" spans="1:37" s="683" customFormat="1" ht="51">
      <c r="A85" s="684" t="s">
        <v>74</v>
      </c>
      <c r="B85" s="664" t="s">
        <v>460</v>
      </c>
      <c r="C85" s="664" t="s">
        <v>94</v>
      </c>
      <c r="D85" s="664"/>
      <c r="E85" s="664" t="s">
        <v>130</v>
      </c>
      <c r="F85" s="664" t="s">
        <v>568</v>
      </c>
      <c r="G85" s="664" t="s">
        <v>569</v>
      </c>
      <c r="H85" s="685">
        <v>46</v>
      </c>
      <c r="I85" s="686">
        <v>0</v>
      </c>
      <c r="J85" s="667">
        <v>46</v>
      </c>
      <c r="K85" s="668">
        <v>0</v>
      </c>
      <c r="L85" s="668">
        <v>1</v>
      </c>
      <c r="M85" s="668">
        <v>1</v>
      </c>
      <c r="N85" s="679"/>
      <c r="O85" s="687" t="s">
        <v>427</v>
      </c>
      <c r="P85" s="671">
        <v>11864</v>
      </c>
      <c r="Q85" s="672">
        <v>0</v>
      </c>
      <c r="R85" s="672">
        <v>11864</v>
      </c>
      <c r="S85" s="290">
        <v>0</v>
      </c>
      <c r="T85" s="668">
        <v>1</v>
      </c>
      <c r="U85" s="688">
        <v>1</v>
      </c>
      <c r="V85" s="675"/>
      <c r="W85" s="684" t="s">
        <v>74</v>
      </c>
      <c r="X85" s="676" t="s">
        <v>460</v>
      </c>
      <c r="Y85" s="689"/>
      <c r="Z85" s="689"/>
      <c r="AA85" s="676" t="s">
        <v>130</v>
      </c>
      <c r="AB85" s="690"/>
      <c r="AC85" s="691"/>
      <c r="AD85" s="685">
        <v>46</v>
      </c>
      <c r="AE85" s="686">
        <v>24</v>
      </c>
      <c r="AF85" s="668">
        <v>0.52173913043478259</v>
      </c>
      <c r="AG85" s="679"/>
      <c r="AH85" s="687" t="s">
        <v>427</v>
      </c>
      <c r="AI85" s="680">
        <v>11864</v>
      </c>
      <c r="AJ85" s="681">
        <v>3101</v>
      </c>
      <c r="AK85" s="682">
        <v>0.26137896156439649</v>
      </c>
    </row>
    <row r="86" spans="1:37" s="683" customFormat="1" ht="102">
      <c r="A86" s="684" t="s">
        <v>131</v>
      </c>
      <c r="B86" s="664" t="s">
        <v>460</v>
      </c>
      <c r="C86" s="664" t="s">
        <v>94</v>
      </c>
      <c r="D86" s="664"/>
      <c r="E86" s="664" t="s">
        <v>132</v>
      </c>
      <c r="F86" s="664" t="s">
        <v>570</v>
      </c>
      <c r="G86" s="664" t="s">
        <v>571</v>
      </c>
      <c r="H86" s="685">
        <v>175</v>
      </c>
      <c r="I86" s="686">
        <v>0</v>
      </c>
      <c r="J86" s="667">
        <v>175</v>
      </c>
      <c r="K86" s="668">
        <v>0</v>
      </c>
      <c r="L86" s="668">
        <v>1</v>
      </c>
      <c r="M86" s="668">
        <v>1</v>
      </c>
      <c r="N86" s="679"/>
      <c r="O86" s="687" t="s">
        <v>398</v>
      </c>
      <c r="P86" s="671">
        <v>31277</v>
      </c>
      <c r="Q86" s="672">
        <v>19013</v>
      </c>
      <c r="R86" s="672">
        <v>0</v>
      </c>
      <c r="S86" s="290">
        <v>0.60789078236403749</v>
      </c>
      <c r="T86" s="668">
        <v>0</v>
      </c>
      <c r="U86" s="688">
        <v>0.60789078236403749</v>
      </c>
      <c r="V86" s="675"/>
      <c r="W86" s="684" t="s">
        <v>131</v>
      </c>
      <c r="X86" s="676" t="s">
        <v>460</v>
      </c>
      <c r="Y86" s="689"/>
      <c r="Z86" s="689"/>
      <c r="AA86" s="676" t="s">
        <v>132</v>
      </c>
      <c r="AB86" s="690"/>
      <c r="AC86" s="691"/>
      <c r="AD86" s="685">
        <v>175</v>
      </c>
      <c r="AE86" s="686">
        <v>92</v>
      </c>
      <c r="AF86" s="668">
        <v>0.52571428571428569</v>
      </c>
      <c r="AG86" s="679"/>
      <c r="AH86" s="687" t="s">
        <v>398</v>
      </c>
      <c r="AI86" s="716">
        <v>31467</v>
      </c>
      <c r="AJ86" s="672">
        <v>18403</v>
      </c>
      <c r="AK86" s="341">
        <v>0.58483490640988978</v>
      </c>
    </row>
    <row r="87" spans="1:37" s="683" customFormat="1" ht="51">
      <c r="A87" s="684" t="s">
        <v>133</v>
      </c>
      <c r="B87" s="664" t="s">
        <v>427</v>
      </c>
      <c r="C87" s="664" t="s">
        <v>137</v>
      </c>
      <c r="D87" s="664"/>
      <c r="E87" s="664" t="s">
        <v>134</v>
      </c>
      <c r="F87" s="664" t="s">
        <v>135</v>
      </c>
      <c r="G87" s="664" t="s">
        <v>136</v>
      </c>
      <c r="H87" s="685">
        <v>11864</v>
      </c>
      <c r="I87" s="686">
        <v>0</v>
      </c>
      <c r="J87" s="667">
        <v>11864</v>
      </c>
      <c r="K87" s="668">
        <v>0</v>
      </c>
      <c r="L87" s="668">
        <v>1</v>
      </c>
      <c r="M87" s="668">
        <v>1</v>
      </c>
      <c r="N87" s="679"/>
      <c r="O87" s="687" t="s">
        <v>400</v>
      </c>
      <c r="P87" s="671">
        <v>0</v>
      </c>
      <c r="Q87" s="672">
        <v>0</v>
      </c>
      <c r="R87" s="672">
        <v>0</v>
      </c>
      <c r="S87" s="290" t="s">
        <v>320</v>
      </c>
      <c r="T87" s="668" t="s">
        <v>320</v>
      </c>
      <c r="U87" s="688">
        <v>0</v>
      </c>
      <c r="V87" s="675"/>
      <c r="W87" s="684" t="s">
        <v>133</v>
      </c>
      <c r="X87" s="676" t="s">
        <v>427</v>
      </c>
      <c r="Y87" s="698"/>
      <c r="Z87" s="698"/>
      <c r="AA87" s="676" t="s">
        <v>134</v>
      </c>
      <c r="AB87" s="699"/>
      <c r="AC87" s="700"/>
      <c r="AD87" s="685">
        <v>11864</v>
      </c>
      <c r="AE87" s="686">
        <v>3101</v>
      </c>
      <c r="AF87" s="668">
        <v>0.26137896156439649</v>
      </c>
      <c r="AG87" s="679"/>
      <c r="AH87" s="687" t="s">
        <v>400</v>
      </c>
      <c r="AI87" s="716">
        <v>313</v>
      </c>
      <c r="AJ87" s="672">
        <v>123</v>
      </c>
      <c r="AK87" s="341">
        <v>0.39297124600638977</v>
      </c>
    </row>
    <row r="88" spans="1:37" s="683" customFormat="1" ht="38.25">
      <c r="A88" s="684" t="s">
        <v>71</v>
      </c>
      <c r="B88" s="664" t="s">
        <v>218</v>
      </c>
      <c r="C88" s="664" t="s">
        <v>137</v>
      </c>
      <c r="D88" s="664" t="s">
        <v>138</v>
      </c>
      <c r="E88" s="664" t="s">
        <v>139</v>
      </c>
      <c r="F88" s="664" t="s">
        <v>140</v>
      </c>
      <c r="G88" s="664" t="s">
        <v>140</v>
      </c>
      <c r="H88" s="685">
        <v>1358</v>
      </c>
      <c r="I88" s="686">
        <v>556</v>
      </c>
      <c r="J88" s="667">
        <v>802</v>
      </c>
      <c r="K88" s="668">
        <v>0.40942562592047127</v>
      </c>
      <c r="L88" s="668">
        <v>0.59057437407952873</v>
      </c>
      <c r="M88" s="668">
        <v>1</v>
      </c>
      <c r="N88" s="679"/>
      <c r="O88" s="687" t="s">
        <v>401</v>
      </c>
      <c r="P88" s="671">
        <v>0</v>
      </c>
      <c r="Q88" s="672">
        <v>0</v>
      </c>
      <c r="R88" s="672">
        <v>0</v>
      </c>
      <c r="S88" s="290" t="s">
        <v>320</v>
      </c>
      <c r="T88" s="668" t="s">
        <v>320</v>
      </c>
      <c r="U88" s="688">
        <v>0</v>
      </c>
      <c r="V88" s="675"/>
      <c r="W88" s="684" t="s">
        <v>71</v>
      </c>
      <c r="X88" s="676" t="s">
        <v>218</v>
      </c>
      <c r="Y88" s="689"/>
      <c r="Z88" s="689"/>
      <c r="AA88" s="676" t="s">
        <v>139</v>
      </c>
      <c r="AB88" s="690"/>
      <c r="AC88" s="691"/>
      <c r="AD88" s="685">
        <v>1358</v>
      </c>
      <c r="AE88" s="686">
        <v>2</v>
      </c>
      <c r="AF88" s="668">
        <v>1.4727540500736377E-3</v>
      </c>
      <c r="AG88" s="679"/>
      <c r="AH88" s="687" t="s">
        <v>401</v>
      </c>
      <c r="AI88" s="716">
        <v>7395</v>
      </c>
      <c r="AJ88" s="672">
        <v>4954</v>
      </c>
      <c r="AK88" s="341">
        <v>0.6699121027721433</v>
      </c>
    </row>
    <row r="89" spans="1:37" s="683" customFormat="1" ht="51">
      <c r="A89" s="684" t="s">
        <v>29</v>
      </c>
      <c r="B89" s="664" t="s">
        <v>29</v>
      </c>
      <c r="C89" s="664" t="s">
        <v>94</v>
      </c>
      <c r="D89" s="664" t="s">
        <v>572</v>
      </c>
      <c r="E89" s="664" t="s">
        <v>141</v>
      </c>
      <c r="F89" s="664" t="s">
        <v>563</v>
      </c>
      <c r="G89" s="664" t="s">
        <v>573</v>
      </c>
      <c r="H89" s="685">
        <v>4753</v>
      </c>
      <c r="I89" s="686">
        <v>4005</v>
      </c>
      <c r="J89" s="667">
        <v>748</v>
      </c>
      <c r="K89" s="668">
        <v>0.84262571007784559</v>
      </c>
      <c r="L89" s="668">
        <v>0.15737428992215444</v>
      </c>
      <c r="M89" s="668">
        <v>1</v>
      </c>
      <c r="N89" s="679"/>
      <c r="O89" s="687" t="s">
        <v>402</v>
      </c>
      <c r="P89" s="671">
        <v>0</v>
      </c>
      <c r="Q89" s="672">
        <v>0</v>
      </c>
      <c r="R89" s="672">
        <v>0</v>
      </c>
      <c r="S89" s="290" t="s">
        <v>320</v>
      </c>
      <c r="T89" s="668" t="s">
        <v>320</v>
      </c>
      <c r="U89" s="688">
        <v>0</v>
      </c>
      <c r="V89" s="675"/>
      <c r="W89" s="684" t="s">
        <v>29</v>
      </c>
      <c r="X89" s="676" t="s">
        <v>29</v>
      </c>
      <c r="Y89" s="689"/>
      <c r="Z89" s="689"/>
      <c r="AA89" s="676" t="s">
        <v>141</v>
      </c>
      <c r="AB89" s="690"/>
      <c r="AC89" s="691"/>
      <c r="AD89" s="685">
        <v>4753</v>
      </c>
      <c r="AE89" s="686">
        <v>4202</v>
      </c>
      <c r="AF89" s="668">
        <v>0.88407321691563223</v>
      </c>
      <c r="AG89" s="679"/>
      <c r="AH89" s="687" t="s">
        <v>402</v>
      </c>
      <c r="AI89" s="716">
        <v>17208</v>
      </c>
      <c r="AJ89" s="672">
        <v>10795</v>
      </c>
      <c r="AK89" s="341">
        <v>0.62732450023245001</v>
      </c>
    </row>
    <row r="90" spans="1:37" s="683" customFormat="1" ht="38.25">
      <c r="A90" s="684" t="s">
        <v>47</v>
      </c>
      <c r="B90" s="664" t="s">
        <v>544</v>
      </c>
      <c r="C90" s="664" t="s">
        <v>142</v>
      </c>
      <c r="D90" s="664"/>
      <c r="E90" s="664" t="s">
        <v>144</v>
      </c>
      <c r="F90" s="664" t="s">
        <v>626</v>
      </c>
      <c r="G90" s="664" t="s">
        <v>574</v>
      </c>
      <c r="H90" s="685">
        <v>139</v>
      </c>
      <c r="I90" s="686">
        <v>0</v>
      </c>
      <c r="J90" s="667">
        <v>139</v>
      </c>
      <c r="K90" s="668">
        <v>0</v>
      </c>
      <c r="L90" s="668">
        <v>1</v>
      </c>
      <c r="M90" s="668">
        <v>1</v>
      </c>
      <c r="N90" s="679"/>
      <c r="O90" s="687" t="s">
        <v>403</v>
      </c>
      <c r="P90" s="671">
        <v>0</v>
      </c>
      <c r="Q90" s="672">
        <v>0</v>
      </c>
      <c r="R90" s="672">
        <v>0</v>
      </c>
      <c r="S90" s="290" t="s">
        <v>320</v>
      </c>
      <c r="T90" s="668" t="s">
        <v>320</v>
      </c>
      <c r="U90" s="688">
        <v>0</v>
      </c>
      <c r="V90" s="675"/>
      <c r="W90" s="684" t="s">
        <v>47</v>
      </c>
      <c r="X90" s="676" t="s">
        <v>544</v>
      </c>
      <c r="Y90" s="689"/>
      <c r="Z90" s="689"/>
      <c r="AA90" s="676" t="s">
        <v>144</v>
      </c>
      <c r="AB90" s="690"/>
      <c r="AC90" s="691"/>
      <c r="AD90" s="685">
        <v>139</v>
      </c>
      <c r="AE90" s="686">
        <v>106</v>
      </c>
      <c r="AF90" s="668">
        <v>0.76258992805755399</v>
      </c>
      <c r="AG90" s="679"/>
      <c r="AH90" s="687" t="s">
        <v>403</v>
      </c>
      <c r="AI90" s="716">
        <v>6551</v>
      </c>
      <c r="AJ90" s="672">
        <v>2531</v>
      </c>
      <c r="AK90" s="341">
        <v>0.38635322851473058</v>
      </c>
    </row>
    <row r="91" spans="1:37" s="683" customFormat="1" ht="45" customHeight="1">
      <c r="A91" s="684" t="s">
        <v>46</v>
      </c>
      <c r="B91" s="664" t="s">
        <v>544</v>
      </c>
      <c r="C91" s="664" t="s">
        <v>145</v>
      </c>
      <c r="D91" s="664"/>
      <c r="E91" s="664" t="s">
        <v>146</v>
      </c>
      <c r="F91" s="664" t="s">
        <v>563</v>
      </c>
      <c r="G91" s="664" t="s">
        <v>575</v>
      </c>
      <c r="H91" s="685">
        <v>21</v>
      </c>
      <c r="I91" s="686">
        <v>0</v>
      </c>
      <c r="J91" s="667">
        <v>21</v>
      </c>
      <c r="K91" s="668">
        <v>0</v>
      </c>
      <c r="L91" s="668">
        <v>1</v>
      </c>
      <c r="M91" s="668">
        <v>1</v>
      </c>
      <c r="N91" s="679"/>
      <c r="O91" s="687" t="s">
        <v>399</v>
      </c>
      <c r="P91" s="671">
        <v>0</v>
      </c>
      <c r="Q91" s="672">
        <v>0</v>
      </c>
      <c r="R91" s="672">
        <v>0</v>
      </c>
      <c r="S91" s="290" t="s">
        <v>320</v>
      </c>
      <c r="T91" s="668" t="s">
        <v>320</v>
      </c>
      <c r="U91" s="688">
        <v>0</v>
      </c>
      <c r="V91" s="675"/>
      <c r="W91" s="684" t="s">
        <v>46</v>
      </c>
      <c r="X91" s="676" t="s">
        <v>544</v>
      </c>
      <c r="Y91" s="689"/>
      <c r="Z91" s="689"/>
      <c r="AA91" s="676" t="s">
        <v>146</v>
      </c>
      <c r="AB91" s="690"/>
      <c r="AC91" s="691"/>
      <c r="AD91" s="685">
        <v>21</v>
      </c>
      <c r="AE91" s="686">
        <v>19</v>
      </c>
      <c r="AF91" s="668">
        <v>0.90476190476190477</v>
      </c>
      <c r="AG91" s="679"/>
      <c r="AH91" s="687" t="s">
        <v>399</v>
      </c>
      <c r="AI91" s="680">
        <v>0</v>
      </c>
      <c r="AJ91" s="681">
        <v>0</v>
      </c>
      <c r="AK91" s="682" t="s">
        <v>320</v>
      </c>
    </row>
    <row r="92" spans="1:37" s="683" customFormat="1" ht="51.75" thickBot="1">
      <c r="A92" s="684" t="s">
        <v>40</v>
      </c>
      <c r="B92" s="664" t="s">
        <v>40</v>
      </c>
      <c r="C92" s="664" t="s">
        <v>147</v>
      </c>
      <c r="D92" s="664"/>
      <c r="E92" s="664" t="s">
        <v>148</v>
      </c>
      <c r="F92" s="664" t="s">
        <v>576</v>
      </c>
      <c r="G92" s="664" t="s">
        <v>577</v>
      </c>
      <c r="H92" s="685">
        <v>379</v>
      </c>
      <c r="I92" s="686">
        <v>348</v>
      </c>
      <c r="J92" s="667">
        <v>31</v>
      </c>
      <c r="K92" s="668">
        <v>0.91820580474934033</v>
      </c>
      <c r="L92" s="668">
        <v>8.1794195250659632E-2</v>
      </c>
      <c r="M92" s="668">
        <v>1</v>
      </c>
      <c r="N92" s="679"/>
      <c r="O92" s="706"/>
      <c r="P92" s="738"/>
      <c r="Q92" s="738"/>
      <c r="R92" s="738"/>
      <c r="S92" s="739"/>
      <c r="T92" s="739"/>
      <c r="U92" s="739"/>
      <c r="V92" s="675"/>
      <c r="W92" s="684" t="s">
        <v>40</v>
      </c>
      <c r="X92" s="676" t="s">
        <v>40</v>
      </c>
      <c r="Y92" s="689"/>
      <c r="Z92" s="689"/>
      <c r="AA92" s="676" t="s">
        <v>148</v>
      </c>
      <c r="AB92" s="690"/>
      <c r="AC92" s="691"/>
      <c r="AD92" s="685">
        <v>379</v>
      </c>
      <c r="AE92" s="686">
        <v>305</v>
      </c>
      <c r="AF92" s="668">
        <v>0.80474934036939316</v>
      </c>
      <c r="AG92" s="679"/>
      <c r="AH92" s="701" t="s">
        <v>545</v>
      </c>
      <c r="AI92" s="703">
        <v>0</v>
      </c>
      <c r="AJ92" s="704">
        <v>0</v>
      </c>
      <c r="AK92" s="705" t="s">
        <v>320</v>
      </c>
    </row>
    <row r="93" spans="1:37" s="683" customFormat="1" ht="45" customHeight="1">
      <c r="A93" s="684" t="s">
        <v>41</v>
      </c>
      <c r="B93" s="664" t="s">
        <v>544</v>
      </c>
      <c r="C93" s="664" t="s">
        <v>145</v>
      </c>
      <c r="D93" s="664"/>
      <c r="E93" s="664" t="s">
        <v>149</v>
      </c>
      <c r="F93" s="664" t="s">
        <v>578</v>
      </c>
      <c r="G93" s="664" t="s">
        <v>579</v>
      </c>
      <c r="H93" s="685">
        <v>733</v>
      </c>
      <c r="I93" s="686">
        <v>646</v>
      </c>
      <c r="J93" s="667">
        <v>87</v>
      </c>
      <c r="K93" s="668">
        <v>0.88130968622100958</v>
      </c>
      <c r="L93" s="668">
        <v>0.11869031377899045</v>
      </c>
      <c r="M93" s="668">
        <v>1</v>
      </c>
      <c r="N93" s="679"/>
      <c r="O93" s="675"/>
      <c r="P93" s="675"/>
      <c r="Q93" s="675"/>
      <c r="R93" s="675"/>
      <c r="S93" s="675"/>
      <c r="T93" s="675"/>
      <c r="U93" s="675"/>
      <c r="V93" s="675"/>
      <c r="W93" s="684" t="s">
        <v>41</v>
      </c>
      <c r="X93" s="676" t="s">
        <v>544</v>
      </c>
      <c r="Y93" s="689"/>
      <c r="Z93" s="689"/>
      <c r="AA93" s="676" t="s">
        <v>149</v>
      </c>
      <c r="AB93" s="696"/>
      <c r="AC93" s="697"/>
      <c r="AD93" s="685">
        <v>733</v>
      </c>
      <c r="AE93" s="686">
        <v>646</v>
      </c>
      <c r="AF93" s="668">
        <v>0.88130968622100958</v>
      </c>
      <c r="AG93" s="679"/>
      <c r="AH93" s="675"/>
      <c r="AI93" s="707"/>
      <c r="AJ93" s="707"/>
      <c r="AK93" s="708"/>
    </row>
    <row r="94" spans="1:37" s="683" customFormat="1" ht="45" customHeight="1">
      <c r="A94" s="684" t="s">
        <v>45</v>
      </c>
      <c r="B94" s="664" t="s">
        <v>544</v>
      </c>
      <c r="C94" s="664" t="s">
        <v>145</v>
      </c>
      <c r="D94" s="664"/>
      <c r="E94" s="664" t="s">
        <v>150</v>
      </c>
      <c r="F94" s="664" t="s">
        <v>151</v>
      </c>
      <c r="G94" s="664" t="s">
        <v>151</v>
      </c>
      <c r="H94" s="685">
        <v>62</v>
      </c>
      <c r="I94" s="686">
        <v>0</v>
      </c>
      <c r="J94" s="667">
        <v>62</v>
      </c>
      <c r="K94" s="668">
        <v>0</v>
      </c>
      <c r="L94" s="668">
        <v>1</v>
      </c>
      <c r="M94" s="668">
        <v>1</v>
      </c>
      <c r="N94" s="679"/>
      <c r="O94" s="675"/>
      <c r="P94" s="675"/>
      <c r="Q94" s="675"/>
      <c r="R94" s="675"/>
      <c r="S94" s="675"/>
      <c r="T94" s="675"/>
      <c r="U94" s="675"/>
      <c r="V94" s="675"/>
      <c r="W94" s="684" t="s">
        <v>45</v>
      </c>
      <c r="X94" s="676" t="s">
        <v>544</v>
      </c>
      <c r="Y94" s="689"/>
      <c r="Z94" s="689"/>
      <c r="AA94" s="676" t="s">
        <v>150</v>
      </c>
      <c r="AB94" s="690"/>
      <c r="AC94" s="691"/>
      <c r="AD94" s="685">
        <v>62</v>
      </c>
      <c r="AE94" s="686">
        <v>43</v>
      </c>
      <c r="AF94" s="668">
        <v>0.69354838709677424</v>
      </c>
      <c r="AG94" s="679"/>
      <c r="AH94" s="675"/>
      <c r="AI94" s="707"/>
      <c r="AJ94" s="707"/>
      <c r="AK94" s="708"/>
    </row>
    <row r="95" spans="1:37" s="683" customFormat="1" ht="63.75">
      <c r="A95" s="684" t="s">
        <v>44</v>
      </c>
      <c r="B95" s="664" t="s">
        <v>544</v>
      </c>
      <c r="C95" s="664" t="s">
        <v>145</v>
      </c>
      <c r="D95" s="664"/>
      <c r="E95" s="664" t="s">
        <v>152</v>
      </c>
      <c r="F95" s="664" t="s">
        <v>580</v>
      </c>
      <c r="G95" s="664" t="s">
        <v>581</v>
      </c>
      <c r="H95" s="685">
        <v>566</v>
      </c>
      <c r="I95" s="686">
        <v>421</v>
      </c>
      <c r="J95" s="667">
        <v>145</v>
      </c>
      <c r="K95" s="668">
        <v>0.74381625441696109</v>
      </c>
      <c r="L95" s="668">
        <v>0.25618374558303886</v>
      </c>
      <c r="M95" s="668">
        <v>1</v>
      </c>
      <c r="N95" s="679"/>
      <c r="O95" s="675"/>
      <c r="P95" s="675"/>
      <c r="Q95" s="675"/>
      <c r="R95" s="675"/>
      <c r="S95" s="675"/>
      <c r="T95" s="675"/>
      <c r="U95" s="675"/>
      <c r="V95" s="675"/>
      <c r="W95" s="684" t="s">
        <v>44</v>
      </c>
      <c r="X95" s="676" t="s">
        <v>544</v>
      </c>
      <c r="Y95" s="689"/>
      <c r="Z95" s="689"/>
      <c r="AA95" s="676" t="s">
        <v>152</v>
      </c>
      <c r="AB95" s="690"/>
      <c r="AC95" s="691"/>
      <c r="AD95" s="685">
        <v>566</v>
      </c>
      <c r="AE95" s="686">
        <v>313</v>
      </c>
      <c r="AF95" s="668">
        <v>0.55300353356890464</v>
      </c>
      <c r="AG95" s="679"/>
      <c r="AH95" s="675"/>
      <c r="AI95" s="711"/>
      <c r="AJ95" s="711"/>
      <c r="AK95" s="710"/>
    </row>
    <row r="96" spans="1:37" s="683" customFormat="1" ht="63.75">
      <c r="A96" s="684" t="s">
        <v>87</v>
      </c>
      <c r="B96" s="664" t="s">
        <v>460</v>
      </c>
      <c r="C96" s="664" t="s">
        <v>145</v>
      </c>
      <c r="D96" s="664"/>
      <c r="E96" s="664" t="s">
        <v>153</v>
      </c>
      <c r="F96" s="664" t="s">
        <v>154</v>
      </c>
      <c r="G96" s="664" t="s">
        <v>155</v>
      </c>
      <c r="H96" s="685">
        <v>56</v>
      </c>
      <c r="I96" s="686">
        <v>23</v>
      </c>
      <c r="J96" s="667">
        <v>33</v>
      </c>
      <c r="K96" s="668">
        <v>0.4107142857142857</v>
      </c>
      <c r="L96" s="668">
        <v>0.5892857142857143</v>
      </c>
      <c r="M96" s="668">
        <v>1</v>
      </c>
      <c r="N96" s="679"/>
      <c r="O96" s="675"/>
      <c r="P96" s="675"/>
      <c r="Q96" s="675"/>
      <c r="R96" s="675"/>
      <c r="S96" s="675"/>
      <c r="T96" s="675"/>
      <c r="U96" s="675"/>
      <c r="V96" s="675"/>
      <c r="W96" s="684" t="s">
        <v>87</v>
      </c>
      <c r="X96" s="676" t="s">
        <v>460</v>
      </c>
      <c r="Y96" s="689"/>
      <c r="Z96" s="689"/>
      <c r="AA96" s="676" t="s">
        <v>153</v>
      </c>
      <c r="AB96" s="690"/>
      <c r="AC96" s="691"/>
      <c r="AD96" s="685">
        <v>56</v>
      </c>
      <c r="AE96" s="686">
        <v>33</v>
      </c>
      <c r="AF96" s="668">
        <v>0.5892857142857143</v>
      </c>
      <c r="AG96" s="679"/>
      <c r="AH96" s="675"/>
      <c r="AI96" s="711"/>
      <c r="AJ96" s="711"/>
      <c r="AK96" s="710"/>
    </row>
    <row r="97" spans="1:37" s="683" customFormat="1" ht="45" customHeight="1">
      <c r="A97" s="684" t="s">
        <v>156</v>
      </c>
      <c r="B97" s="664" t="s">
        <v>544</v>
      </c>
      <c r="C97" s="664" t="s">
        <v>145</v>
      </c>
      <c r="D97" s="664"/>
      <c r="E97" s="664" t="s">
        <v>157</v>
      </c>
      <c r="F97" s="664" t="s">
        <v>563</v>
      </c>
      <c r="G97" s="664" t="s">
        <v>575</v>
      </c>
      <c r="H97" s="685">
        <v>21</v>
      </c>
      <c r="I97" s="686">
        <v>17</v>
      </c>
      <c r="J97" s="667">
        <v>4</v>
      </c>
      <c r="K97" s="668">
        <v>0.80952380952380953</v>
      </c>
      <c r="L97" s="668">
        <v>0.19047619047619047</v>
      </c>
      <c r="M97" s="668">
        <v>1</v>
      </c>
      <c r="N97" s="679"/>
      <c r="O97" s="675"/>
      <c r="P97" s="675"/>
      <c r="Q97" s="675"/>
      <c r="R97" s="675"/>
      <c r="S97" s="675"/>
      <c r="T97" s="675"/>
      <c r="U97" s="675"/>
      <c r="V97" s="675"/>
      <c r="W97" s="684" t="s">
        <v>156</v>
      </c>
      <c r="X97" s="676" t="s">
        <v>544</v>
      </c>
      <c r="Y97" s="689"/>
      <c r="Z97" s="689"/>
      <c r="AA97" s="676" t="s">
        <v>157</v>
      </c>
      <c r="AB97" s="690"/>
      <c r="AC97" s="691"/>
      <c r="AD97" s="685">
        <v>21</v>
      </c>
      <c r="AE97" s="686">
        <v>21</v>
      </c>
      <c r="AF97" s="668">
        <v>1</v>
      </c>
      <c r="AG97" s="679"/>
      <c r="AH97" s="675"/>
      <c r="AI97" s="711"/>
      <c r="AJ97" s="711"/>
      <c r="AK97" s="710"/>
    </row>
    <row r="98" spans="1:37" s="683" customFormat="1" ht="38.25">
      <c r="A98" s="684" t="s">
        <v>158</v>
      </c>
      <c r="B98" s="664" t="s">
        <v>544</v>
      </c>
      <c r="C98" s="664" t="s">
        <v>145</v>
      </c>
      <c r="D98" s="664"/>
      <c r="E98" s="664" t="s">
        <v>159</v>
      </c>
      <c r="F98" s="664" t="s">
        <v>160</v>
      </c>
      <c r="G98" s="664" t="s">
        <v>161</v>
      </c>
      <c r="H98" s="685">
        <v>2</v>
      </c>
      <c r="I98" s="686">
        <v>0</v>
      </c>
      <c r="J98" s="667">
        <v>2</v>
      </c>
      <c r="K98" s="668">
        <v>0</v>
      </c>
      <c r="L98" s="668">
        <v>1</v>
      </c>
      <c r="M98" s="668">
        <v>1</v>
      </c>
      <c r="N98" s="679"/>
      <c r="O98" s="675"/>
      <c r="P98" s="675"/>
      <c r="Q98" s="675"/>
      <c r="R98" s="675"/>
      <c r="S98" s="675"/>
      <c r="T98" s="675"/>
      <c r="U98" s="675"/>
      <c r="V98" s="675"/>
      <c r="W98" s="684" t="s">
        <v>158</v>
      </c>
      <c r="X98" s="676" t="s">
        <v>544</v>
      </c>
      <c r="Y98" s="689"/>
      <c r="Z98" s="689"/>
      <c r="AA98" s="676" t="s">
        <v>159</v>
      </c>
      <c r="AB98" s="690"/>
      <c r="AC98" s="691"/>
      <c r="AD98" s="685">
        <v>2</v>
      </c>
      <c r="AE98" s="686">
        <v>0</v>
      </c>
      <c r="AF98" s="668">
        <v>0</v>
      </c>
      <c r="AG98" s="679"/>
      <c r="AH98" s="675"/>
      <c r="AI98" s="711"/>
      <c r="AJ98" s="711"/>
      <c r="AK98" s="710"/>
    </row>
    <row r="99" spans="1:37" s="683" customFormat="1" ht="60" customHeight="1">
      <c r="A99" s="684" t="s">
        <v>67</v>
      </c>
      <c r="B99" s="664" t="s">
        <v>460</v>
      </c>
      <c r="C99" s="664" t="s">
        <v>162</v>
      </c>
      <c r="D99" s="664"/>
      <c r="E99" s="664" t="s">
        <v>163</v>
      </c>
      <c r="F99" s="664" t="s">
        <v>582</v>
      </c>
      <c r="G99" s="664" t="s">
        <v>574</v>
      </c>
      <c r="H99" s="685">
        <v>71</v>
      </c>
      <c r="I99" s="686">
        <v>0</v>
      </c>
      <c r="J99" s="667">
        <v>71</v>
      </c>
      <c r="K99" s="668">
        <v>0</v>
      </c>
      <c r="L99" s="668">
        <v>1</v>
      </c>
      <c r="M99" s="668">
        <v>1</v>
      </c>
      <c r="N99" s="679"/>
      <c r="O99" s="675"/>
      <c r="P99" s="675"/>
      <c r="Q99" s="675"/>
      <c r="R99" s="675"/>
      <c r="S99" s="675"/>
      <c r="T99" s="675"/>
      <c r="U99" s="675"/>
      <c r="V99" s="675"/>
      <c r="W99" s="684" t="s">
        <v>67</v>
      </c>
      <c r="X99" s="676" t="s">
        <v>460</v>
      </c>
      <c r="Y99" s="689"/>
      <c r="Z99" s="689"/>
      <c r="AA99" s="676" t="s">
        <v>163</v>
      </c>
      <c r="AB99" s="690"/>
      <c r="AC99" s="691"/>
      <c r="AD99" s="685">
        <v>71</v>
      </c>
      <c r="AE99" s="686">
        <v>64</v>
      </c>
      <c r="AF99" s="668">
        <v>0.90140845070422537</v>
      </c>
      <c r="AG99" s="679"/>
      <c r="AH99" s="675"/>
      <c r="AI99" s="711"/>
      <c r="AJ99" s="711"/>
      <c r="AK99" s="710"/>
    </row>
    <row r="100" spans="1:37" s="683" customFormat="1" ht="51">
      <c r="A100" s="684" t="s">
        <v>32</v>
      </c>
      <c r="B100" s="664" t="s">
        <v>32</v>
      </c>
      <c r="C100" s="664" t="s">
        <v>94</v>
      </c>
      <c r="D100" s="664"/>
      <c r="E100" s="664" t="s">
        <v>164</v>
      </c>
      <c r="F100" s="664" t="s">
        <v>583</v>
      </c>
      <c r="G100" s="664" t="s">
        <v>584</v>
      </c>
      <c r="H100" s="685">
        <v>3052</v>
      </c>
      <c r="I100" s="686">
        <v>2379</v>
      </c>
      <c r="J100" s="667">
        <v>673</v>
      </c>
      <c r="K100" s="668">
        <v>0.7794888597640891</v>
      </c>
      <c r="L100" s="668">
        <v>0.22051114023591087</v>
      </c>
      <c r="M100" s="668">
        <v>1</v>
      </c>
      <c r="N100" s="679"/>
      <c r="O100" s="675"/>
      <c r="P100" s="675"/>
      <c r="Q100" s="675"/>
      <c r="R100" s="675"/>
      <c r="S100" s="675"/>
      <c r="T100" s="675"/>
      <c r="U100" s="675"/>
      <c r="V100" s="675"/>
      <c r="W100" s="684" t="s">
        <v>32</v>
      </c>
      <c r="X100" s="676" t="s">
        <v>32</v>
      </c>
      <c r="Y100" s="689"/>
      <c r="Z100" s="689"/>
      <c r="AA100" s="676" t="s">
        <v>164</v>
      </c>
      <c r="AB100" s="690"/>
      <c r="AC100" s="691"/>
      <c r="AD100" s="685">
        <v>3052</v>
      </c>
      <c r="AE100" s="686">
        <v>2642</v>
      </c>
      <c r="AF100" s="668">
        <v>0.86566186107470511</v>
      </c>
      <c r="AG100" s="679"/>
      <c r="AH100" s="675"/>
      <c r="AI100" s="711"/>
      <c r="AJ100" s="711"/>
      <c r="AK100" s="710"/>
    </row>
    <row r="101" spans="1:37" s="683" customFormat="1" ht="60" customHeight="1">
      <c r="A101" s="684" t="s">
        <v>69</v>
      </c>
      <c r="B101" s="664" t="s">
        <v>460</v>
      </c>
      <c r="C101" s="664" t="s">
        <v>94</v>
      </c>
      <c r="D101" s="664"/>
      <c r="E101" s="664" t="s">
        <v>165</v>
      </c>
      <c r="F101" s="664" t="s">
        <v>585</v>
      </c>
      <c r="G101" s="664" t="s">
        <v>585</v>
      </c>
      <c r="H101" s="685">
        <v>187</v>
      </c>
      <c r="I101" s="686">
        <v>121</v>
      </c>
      <c r="J101" s="667">
        <v>66</v>
      </c>
      <c r="K101" s="668">
        <v>0.6470588235294118</v>
      </c>
      <c r="L101" s="668">
        <v>0.35294117647058826</v>
      </c>
      <c r="M101" s="668">
        <v>1</v>
      </c>
      <c r="N101" s="679"/>
      <c r="O101" s="675"/>
      <c r="P101" s="675"/>
      <c r="Q101" s="675"/>
      <c r="R101" s="675"/>
      <c r="S101" s="675"/>
      <c r="T101" s="675"/>
      <c r="U101" s="675"/>
      <c r="V101" s="675"/>
      <c r="W101" s="684" t="s">
        <v>69</v>
      </c>
      <c r="X101" s="676" t="s">
        <v>460</v>
      </c>
      <c r="Y101" s="689"/>
      <c r="Z101" s="689"/>
      <c r="AA101" s="676" t="s">
        <v>165</v>
      </c>
      <c r="AB101" s="690"/>
      <c r="AC101" s="691"/>
      <c r="AD101" s="685">
        <v>187</v>
      </c>
      <c r="AE101" s="686">
        <v>7</v>
      </c>
      <c r="AF101" s="668">
        <v>3.7433155080213901E-2</v>
      </c>
      <c r="AG101" s="679"/>
      <c r="AH101" s="675"/>
      <c r="AI101" s="711"/>
      <c r="AJ101" s="711"/>
      <c r="AK101" s="710"/>
    </row>
    <row r="102" spans="1:37" s="683" customFormat="1" ht="60" customHeight="1">
      <c r="A102" s="684" t="s">
        <v>68</v>
      </c>
      <c r="B102" s="664" t="s">
        <v>460</v>
      </c>
      <c r="C102" s="664" t="s">
        <v>162</v>
      </c>
      <c r="D102" s="664"/>
      <c r="E102" s="664" t="s">
        <v>166</v>
      </c>
      <c r="F102" s="664" t="s">
        <v>167</v>
      </c>
      <c r="G102" s="664" t="s">
        <v>168</v>
      </c>
      <c r="H102" s="685">
        <v>7</v>
      </c>
      <c r="I102" s="686">
        <v>0</v>
      </c>
      <c r="J102" s="667">
        <v>7</v>
      </c>
      <c r="K102" s="668">
        <v>0</v>
      </c>
      <c r="L102" s="668">
        <v>1</v>
      </c>
      <c r="M102" s="668">
        <v>1</v>
      </c>
      <c r="N102" s="679"/>
      <c r="O102" s="675"/>
      <c r="P102" s="675"/>
      <c r="Q102" s="675"/>
      <c r="R102" s="675"/>
      <c r="S102" s="675"/>
      <c r="T102" s="675"/>
      <c r="U102" s="675"/>
      <c r="V102" s="675"/>
      <c r="W102" s="684" t="s">
        <v>68</v>
      </c>
      <c r="X102" s="676" t="s">
        <v>460</v>
      </c>
      <c r="Y102" s="689"/>
      <c r="Z102" s="689"/>
      <c r="AA102" s="676" t="s">
        <v>166</v>
      </c>
      <c r="AB102" s="690"/>
      <c r="AC102" s="691"/>
      <c r="AD102" s="685">
        <v>7</v>
      </c>
      <c r="AE102" s="686">
        <v>3</v>
      </c>
      <c r="AF102" s="668">
        <v>0.42857142857142855</v>
      </c>
      <c r="AG102" s="679"/>
      <c r="AH102" s="675"/>
      <c r="AI102" s="711"/>
      <c r="AJ102" s="711"/>
      <c r="AK102" s="710"/>
    </row>
    <row r="103" spans="1:37" s="683" customFormat="1" ht="38.25">
      <c r="A103" s="684" t="s">
        <v>169</v>
      </c>
      <c r="B103" s="664" t="s">
        <v>409</v>
      </c>
      <c r="C103" s="664" t="s">
        <v>170</v>
      </c>
      <c r="D103" s="664"/>
      <c r="E103" s="664" t="s">
        <v>171</v>
      </c>
      <c r="F103" s="664" t="s">
        <v>586</v>
      </c>
      <c r="G103" s="664" t="s">
        <v>587</v>
      </c>
      <c r="H103" s="685">
        <v>1066</v>
      </c>
      <c r="I103" s="686">
        <v>697</v>
      </c>
      <c r="J103" s="667">
        <v>369</v>
      </c>
      <c r="K103" s="668">
        <v>0.65384615384615385</v>
      </c>
      <c r="L103" s="668">
        <v>0.34615384615384615</v>
      </c>
      <c r="M103" s="668">
        <v>1</v>
      </c>
      <c r="N103" s="679"/>
      <c r="O103" s="675"/>
      <c r="P103" s="675"/>
      <c r="Q103" s="675"/>
      <c r="R103" s="675"/>
      <c r="S103" s="675"/>
      <c r="T103" s="675"/>
      <c r="U103" s="675"/>
      <c r="V103" s="675"/>
      <c r="W103" s="684" t="s">
        <v>169</v>
      </c>
      <c r="X103" s="676" t="s">
        <v>409</v>
      </c>
      <c r="Y103" s="689"/>
      <c r="Z103" s="689"/>
      <c r="AA103" s="676" t="s">
        <v>171</v>
      </c>
      <c r="AB103" s="690"/>
      <c r="AC103" s="691"/>
      <c r="AD103" s="685">
        <v>1066</v>
      </c>
      <c r="AE103" s="686">
        <v>656</v>
      </c>
      <c r="AF103" s="668">
        <v>0.61538461538461542</v>
      </c>
      <c r="AG103" s="679"/>
      <c r="AH103" s="675"/>
      <c r="AI103" s="711"/>
      <c r="AJ103" s="711"/>
      <c r="AK103" s="710"/>
    </row>
    <row r="104" spans="1:37" s="683" customFormat="1" ht="25.5">
      <c r="A104" s="684" t="s">
        <v>172</v>
      </c>
      <c r="B104" s="664" t="s">
        <v>220</v>
      </c>
      <c r="C104" s="664" t="s">
        <v>94</v>
      </c>
      <c r="D104" s="664"/>
      <c r="E104" s="664" t="s">
        <v>173</v>
      </c>
      <c r="F104" s="664" t="s">
        <v>563</v>
      </c>
      <c r="G104" s="664" t="s">
        <v>575</v>
      </c>
      <c r="H104" s="685">
        <v>822</v>
      </c>
      <c r="I104" s="686">
        <v>443</v>
      </c>
      <c r="J104" s="667">
        <v>379</v>
      </c>
      <c r="K104" s="668">
        <v>0.53892944038929436</v>
      </c>
      <c r="L104" s="668">
        <v>0.46107055961070559</v>
      </c>
      <c r="M104" s="668">
        <v>1</v>
      </c>
      <c r="N104" s="679"/>
      <c r="O104" s="675"/>
      <c r="P104" s="675"/>
      <c r="Q104" s="675"/>
      <c r="R104" s="675"/>
      <c r="S104" s="675"/>
      <c r="T104" s="675"/>
      <c r="U104" s="675"/>
      <c r="V104" s="675"/>
      <c r="W104" s="684" t="s">
        <v>172</v>
      </c>
      <c r="X104" s="676" t="s">
        <v>220</v>
      </c>
      <c r="Y104" s="689"/>
      <c r="Z104" s="694"/>
      <c r="AA104" s="676" t="s">
        <v>173</v>
      </c>
      <c r="AB104" s="690"/>
      <c r="AC104" s="691"/>
      <c r="AD104" s="685">
        <v>822</v>
      </c>
      <c r="AE104" s="686">
        <v>687</v>
      </c>
      <c r="AF104" s="668">
        <v>0.83576642335766427</v>
      </c>
      <c r="AG104" s="679"/>
      <c r="AH104" s="675"/>
      <c r="AI104" s="711"/>
      <c r="AJ104" s="711"/>
      <c r="AK104" s="710"/>
    </row>
    <row r="105" spans="1:37" s="683" customFormat="1" ht="25.5">
      <c r="A105" s="684" t="s">
        <v>84</v>
      </c>
      <c r="B105" s="664" t="s">
        <v>460</v>
      </c>
      <c r="C105" s="664" t="s">
        <v>94</v>
      </c>
      <c r="D105" s="664"/>
      <c r="E105" s="664" t="s">
        <v>174</v>
      </c>
      <c r="F105" s="664" t="s">
        <v>563</v>
      </c>
      <c r="G105" s="664" t="s">
        <v>575</v>
      </c>
      <c r="H105" s="685">
        <v>12</v>
      </c>
      <c r="I105" s="686">
        <v>0</v>
      </c>
      <c r="J105" s="667">
        <v>12</v>
      </c>
      <c r="K105" s="668">
        <v>0</v>
      </c>
      <c r="L105" s="668">
        <v>1</v>
      </c>
      <c r="M105" s="668">
        <v>1</v>
      </c>
      <c r="N105" s="679"/>
      <c r="O105" s="675"/>
      <c r="P105" s="675"/>
      <c r="Q105" s="675"/>
      <c r="R105" s="675"/>
      <c r="S105" s="675"/>
      <c r="T105" s="675"/>
      <c r="U105" s="675"/>
      <c r="V105" s="675"/>
      <c r="W105" s="684" t="s">
        <v>84</v>
      </c>
      <c r="X105" s="676" t="s">
        <v>460</v>
      </c>
      <c r="Y105" s="689"/>
      <c r="Z105" s="689"/>
      <c r="AA105" s="676" t="s">
        <v>174</v>
      </c>
      <c r="AB105" s="690"/>
      <c r="AC105" s="691"/>
      <c r="AD105" s="685">
        <v>12</v>
      </c>
      <c r="AE105" s="686">
        <v>6</v>
      </c>
      <c r="AF105" s="668">
        <v>0.5</v>
      </c>
      <c r="AG105" s="679"/>
      <c r="AH105" s="675"/>
      <c r="AI105" s="711"/>
      <c r="AJ105" s="711"/>
      <c r="AK105" s="710"/>
    </row>
    <row r="106" spans="1:37" s="683" customFormat="1" ht="51">
      <c r="A106" s="684" t="s">
        <v>175</v>
      </c>
      <c r="B106" s="664" t="s">
        <v>640</v>
      </c>
      <c r="C106" s="664" t="s">
        <v>94</v>
      </c>
      <c r="D106" s="664" t="s">
        <v>637</v>
      </c>
      <c r="E106" s="664" t="s">
        <v>176</v>
      </c>
      <c r="F106" s="664" t="s">
        <v>563</v>
      </c>
      <c r="G106" s="664" t="s">
        <v>575</v>
      </c>
      <c r="H106" s="685">
        <v>8</v>
      </c>
      <c r="I106" s="686">
        <v>0</v>
      </c>
      <c r="J106" s="667">
        <v>8</v>
      </c>
      <c r="K106" s="668">
        <v>0</v>
      </c>
      <c r="L106" s="668">
        <v>1</v>
      </c>
      <c r="M106" s="668">
        <v>1</v>
      </c>
      <c r="N106" s="679"/>
      <c r="O106" s="675"/>
      <c r="P106" s="675"/>
      <c r="Q106" s="675"/>
      <c r="R106" s="675"/>
      <c r="S106" s="675"/>
      <c r="T106" s="675"/>
      <c r="U106" s="675"/>
      <c r="V106" s="675"/>
      <c r="W106" s="684" t="s">
        <v>175</v>
      </c>
      <c r="X106" s="676" t="s">
        <v>640</v>
      </c>
      <c r="Y106" s="664" t="s">
        <v>94</v>
      </c>
      <c r="Z106" s="664" t="s">
        <v>637</v>
      </c>
      <c r="AA106" s="676" t="s">
        <v>176</v>
      </c>
      <c r="AB106" s="690"/>
      <c r="AC106" s="691"/>
      <c r="AD106" s="685">
        <v>8</v>
      </c>
      <c r="AE106" s="686">
        <v>0</v>
      </c>
      <c r="AF106" s="668">
        <v>0</v>
      </c>
      <c r="AG106" s="679"/>
      <c r="AH106" s="675"/>
      <c r="AI106" s="711"/>
      <c r="AJ106" s="711"/>
      <c r="AK106" s="710"/>
    </row>
    <row r="107" spans="1:37" s="683" customFormat="1" ht="60" customHeight="1">
      <c r="A107" s="684" t="s">
        <v>177</v>
      </c>
      <c r="B107" s="664" t="s">
        <v>460</v>
      </c>
      <c r="C107" s="664" t="s">
        <v>94</v>
      </c>
      <c r="D107" s="664"/>
      <c r="E107" s="664" t="s">
        <v>178</v>
      </c>
      <c r="F107" s="664" t="s">
        <v>179</v>
      </c>
      <c r="G107" s="664" t="s">
        <v>180</v>
      </c>
      <c r="H107" s="685">
        <v>3</v>
      </c>
      <c r="I107" s="686">
        <v>0</v>
      </c>
      <c r="J107" s="667">
        <v>3</v>
      </c>
      <c r="K107" s="668">
        <v>0</v>
      </c>
      <c r="L107" s="668">
        <v>1</v>
      </c>
      <c r="M107" s="668">
        <v>1</v>
      </c>
      <c r="N107" s="679"/>
      <c r="O107" s="675"/>
      <c r="P107" s="675"/>
      <c r="Q107" s="675"/>
      <c r="R107" s="675"/>
      <c r="S107" s="675"/>
      <c r="T107" s="675"/>
      <c r="U107" s="675"/>
      <c r="V107" s="675"/>
      <c r="W107" s="684" t="s">
        <v>177</v>
      </c>
      <c r="X107" s="676" t="s">
        <v>460</v>
      </c>
      <c r="Y107" s="689"/>
      <c r="Z107" s="689"/>
      <c r="AA107" s="676" t="s">
        <v>178</v>
      </c>
      <c r="AB107" s="690"/>
      <c r="AC107" s="691"/>
      <c r="AD107" s="685">
        <v>3</v>
      </c>
      <c r="AE107" s="686">
        <v>2</v>
      </c>
      <c r="AF107" s="668">
        <v>0.66666666666666663</v>
      </c>
      <c r="AG107" s="679"/>
      <c r="AH107" s="675"/>
      <c r="AI107" s="711"/>
      <c r="AJ107" s="711"/>
      <c r="AK107" s="710"/>
    </row>
    <row r="108" spans="1:37" s="683" customFormat="1" ht="60" customHeight="1">
      <c r="A108" s="684" t="s">
        <v>181</v>
      </c>
      <c r="B108" s="664" t="s">
        <v>460</v>
      </c>
      <c r="C108" s="664" t="s">
        <v>94</v>
      </c>
      <c r="D108" s="664"/>
      <c r="E108" s="664" t="s">
        <v>182</v>
      </c>
      <c r="F108" s="664" t="s">
        <v>140</v>
      </c>
      <c r="G108" s="664" t="s">
        <v>140</v>
      </c>
      <c r="H108" s="685">
        <v>43</v>
      </c>
      <c r="I108" s="686">
        <v>0</v>
      </c>
      <c r="J108" s="667">
        <v>43</v>
      </c>
      <c r="K108" s="668">
        <v>0</v>
      </c>
      <c r="L108" s="668">
        <v>1</v>
      </c>
      <c r="M108" s="668">
        <v>1</v>
      </c>
      <c r="N108" s="679"/>
      <c r="O108" s="675"/>
      <c r="P108" s="675"/>
      <c r="Q108" s="675"/>
      <c r="R108" s="675"/>
      <c r="S108" s="675"/>
      <c r="T108" s="675"/>
      <c r="U108" s="675"/>
      <c r="V108" s="675"/>
      <c r="W108" s="684" t="s">
        <v>181</v>
      </c>
      <c r="X108" s="676" t="s">
        <v>460</v>
      </c>
      <c r="Y108" s="689"/>
      <c r="Z108" s="689"/>
      <c r="AA108" s="676" t="s">
        <v>182</v>
      </c>
      <c r="AB108" s="690"/>
      <c r="AC108" s="691"/>
      <c r="AD108" s="685">
        <v>43</v>
      </c>
      <c r="AE108" s="686">
        <v>1</v>
      </c>
      <c r="AF108" s="668">
        <v>2.3255813953488372E-2</v>
      </c>
      <c r="AG108" s="679"/>
      <c r="AH108" s="675"/>
      <c r="AI108" s="711"/>
      <c r="AJ108" s="711"/>
      <c r="AK108" s="710"/>
    </row>
    <row r="109" spans="1:37" s="683" customFormat="1" ht="60" customHeight="1">
      <c r="A109" s="684" t="s">
        <v>183</v>
      </c>
      <c r="B109" s="664" t="s">
        <v>460</v>
      </c>
      <c r="C109" s="664" t="s">
        <v>94</v>
      </c>
      <c r="D109" s="664"/>
      <c r="E109" s="664" t="s">
        <v>184</v>
      </c>
      <c r="F109" s="664" t="s">
        <v>185</v>
      </c>
      <c r="G109" s="664" t="s">
        <v>186</v>
      </c>
      <c r="H109" s="685">
        <v>4</v>
      </c>
      <c r="I109" s="686">
        <v>0</v>
      </c>
      <c r="J109" s="667">
        <v>4</v>
      </c>
      <c r="K109" s="668">
        <v>0</v>
      </c>
      <c r="L109" s="668">
        <v>1</v>
      </c>
      <c r="M109" s="668">
        <v>1</v>
      </c>
      <c r="N109" s="679"/>
      <c r="O109" s="675"/>
      <c r="P109" s="675"/>
      <c r="Q109" s="675"/>
      <c r="R109" s="675"/>
      <c r="S109" s="675"/>
      <c r="T109" s="675"/>
      <c r="U109" s="675"/>
      <c r="V109" s="675"/>
      <c r="W109" s="684" t="s">
        <v>183</v>
      </c>
      <c r="X109" s="676" t="s">
        <v>460</v>
      </c>
      <c r="Y109" s="689"/>
      <c r="Z109" s="689"/>
      <c r="AA109" s="676" t="s">
        <v>184</v>
      </c>
      <c r="AB109" s="690"/>
      <c r="AC109" s="691"/>
      <c r="AD109" s="685">
        <v>4</v>
      </c>
      <c r="AE109" s="686">
        <v>0</v>
      </c>
      <c r="AF109" s="668">
        <v>0</v>
      </c>
      <c r="AG109" s="679"/>
      <c r="AH109" s="675"/>
      <c r="AI109" s="711"/>
      <c r="AJ109" s="711"/>
      <c r="AK109" s="710"/>
    </row>
    <row r="110" spans="1:37" s="683" customFormat="1" ht="60" customHeight="1">
      <c r="A110" s="684" t="s">
        <v>187</v>
      </c>
      <c r="B110" s="664" t="s">
        <v>460</v>
      </c>
      <c r="C110" s="664" t="s">
        <v>94</v>
      </c>
      <c r="D110" s="664"/>
      <c r="E110" s="664" t="s">
        <v>188</v>
      </c>
      <c r="F110" s="664" t="s">
        <v>588</v>
      </c>
      <c r="G110" s="664" t="s">
        <v>589</v>
      </c>
      <c r="H110" s="685">
        <v>1</v>
      </c>
      <c r="I110" s="686">
        <v>0</v>
      </c>
      <c r="J110" s="667">
        <v>1</v>
      </c>
      <c r="K110" s="668">
        <v>0</v>
      </c>
      <c r="L110" s="668">
        <v>1</v>
      </c>
      <c r="M110" s="668">
        <v>1</v>
      </c>
      <c r="N110" s="679"/>
      <c r="O110" s="675"/>
      <c r="P110" s="675"/>
      <c r="Q110" s="675"/>
      <c r="R110" s="675"/>
      <c r="S110" s="675"/>
      <c r="T110" s="675"/>
      <c r="U110" s="675"/>
      <c r="V110" s="675"/>
      <c r="W110" s="684" t="s">
        <v>187</v>
      </c>
      <c r="X110" s="676" t="s">
        <v>460</v>
      </c>
      <c r="Y110" s="689"/>
      <c r="Z110" s="689"/>
      <c r="AA110" s="676" t="s">
        <v>188</v>
      </c>
      <c r="AB110" s="690"/>
      <c r="AC110" s="691"/>
      <c r="AD110" s="685">
        <v>1</v>
      </c>
      <c r="AE110" s="686">
        <v>0</v>
      </c>
      <c r="AF110" s="668">
        <v>0</v>
      </c>
      <c r="AG110" s="679"/>
      <c r="AH110" s="675"/>
      <c r="AI110" s="711"/>
      <c r="AJ110" s="711"/>
      <c r="AK110" s="710"/>
    </row>
    <row r="111" spans="1:37" s="683" customFormat="1" ht="60" customHeight="1">
      <c r="A111" s="684" t="s">
        <v>189</v>
      </c>
      <c r="B111" s="664" t="s">
        <v>460</v>
      </c>
      <c r="C111" s="664" t="s">
        <v>94</v>
      </c>
      <c r="D111" s="664"/>
      <c r="E111" s="664" t="s">
        <v>190</v>
      </c>
      <c r="F111" s="664" t="s">
        <v>98</v>
      </c>
      <c r="G111" s="664" t="s">
        <v>99</v>
      </c>
      <c r="H111" s="685">
        <v>1</v>
      </c>
      <c r="I111" s="686">
        <v>0</v>
      </c>
      <c r="J111" s="667">
        <v>1</v>
      </c>
      <c r="K111" s="668">
        <v>0</v>
      </c>
      <c r="L111" s="668">
        <v>1</v>
      </c>
      <c r="M111" s="668">
        <v>1</v>
      </c>
      <c r="N111" s="679"/>
      <c r="O111" s="675"/>
      <c r="P111" s="675"/>
      <c r="Q111" s="675"/>
      <c r="R111" s="675"/>
      <c r="S111" s="675"/>
      <c r="T111" s="675"/>
      <c r="U111" s="675"/>
      <c r="V111" s="675"/>
      <c r="W111" s="684" t="s">
        <v>189</v>
      </c>
      <c r="X111" s="676" t="s">
        <v>460</v>
      </c>
      <c r="Y111" s="689"/>
      <c r="Z111" s="689"/>
      <c r="AA111" s="676" t="s">
        <v>190</v>
      </c>
      <c r="AB111" s="690"/>
      <c r="AC111" s="691"/>
      <c r="AD111" s="685">
        <v>1</v>
      </c>
      <c r="AE111" s="686">
        <v>0</v>
      </c>
      <c r="AF111" s="668">
        <v>0</v>
      </c>
      <c r="AG111" s="679"/>
      <c r="AH111" s="675"/>
      <c r="AI111" s="711"/>
      <c r="AJ111" s="711"/>
      <c r="AK111" s="710"/>
    </row>
    <row r="112" spans="1:37" s="683" customFormat="1" ht="25.5">
      <c r="A112" s="684" t="s">
        <v>191</v>
      </c>
      <c r="B112" s="664" t="s">
        <v>6</v>
      </c>
      <c r="C112" s="664" t="s">
        <v>192</v>
      </c>
      <c r="D112" s="664"/>
      <c r="E112" s="664" t="s">
        <v>193</v>
      </c>
      <c r="F112" s="664" t="s">
        <v>194</v>
      </c>
      <c r="G112" s="664" t="s">
        <v>194</v>
      </c>
      <c r="H112" s="685">
        <v>147</v>
      </c>
      <c r="I112" s="686">
        <v>0</v>
      </c>
      <c r="J112" s="667">
        <v>147</v>
      </c>
      <c r="K112" s="668">
        <v>0</v>
      </c>
      <c r="L112" s="668">
        <v>1</v>
      </c>
      <c r="M112" s="668">
        <v>1</v>
      </c>
      <c r="N112" s="679"/>
      <c r="O112" s="675"/>
      <c r="P112" s="675"/>
      <c r="Q112" s="675"/>
      <c r="R112" s="675"/>
      <c r="S112" s="675"/>
      <c r="T112" s="675"/>
      <c r="U112" s="675"/>
      <c r="V112" s="675"/>
      <c r="W112" s="684" t="s">
        <v>191</v>
      </c>
      <c r="X112" s="676" t="s">
        <v>6</v>
      </c>
      <c r="Y112" s="689"/>
      <c r="Z112" s="689"/>
      <c r="AA112" s="676" t="s">
        <v>193</v>
      </c>
      <c r="AB112" s="690"/>
      <c r="AC112" s="691"/>
      <c r="AD112" s="685">
        <v>147</v>
      </c>
      <c r="AE112" s="686">
        <v>2</v>
      </c>
      <c r="AF112" s="668">
        <v>1.3605442176870748E-2</v>
      </c>
      <c r="AG112" s="679"/>
      <c r="AH112" s="675"/>
      <c r="AI112" s="711"/>
      <c r="AJ112" s="711"/>
      <c r="AK112" s="710"/>
    </row>
    <row r="113" spans="1:37" s="683" customFormat="1" ht="38.25">
      <c r="A113" s="684" t="s">
        <v>195</v>
      </c>
      <c r="B113" s="664" t="s">
        <v>6</v>
      </c>
      <c r="C113" s="664" t="s">
        <v>192</v>
      </c>
      <c r="D113" s="664"/>
      <c r="E113" s="664" t="s">
        <v>196</v>
      </c>
      <c r="F113" s="664" t="s">
        <v>197</v>
      </c>
      <c r="G113" s="664" t="s">
        <v>198</v>
      </c>
      <c r="H113" s="685">
        <v>980</v>
      </c>
      <c r="I113" s="686">
        <v>0</v>
      </c>
      <c r="J113" s="667">
        <v>980</v>
      </c>
      <c r="K113" s="668">
        <v>0</v>
      </c>
      <c r="L113" s="668">
        <v>1</v>
      </c>
      <c r="M113" s="668">
        <v>1</v>
      </c>
      <c r="N113" s="679"/>
      <c r="O113" s="675"/>
      <c r="P113" s="675"/>
      <c r="Q113" s="675"/>
      <c r="R113" s="675"/>
      <c r="S113" s="675"/>
      <c r="T113" s="675"/>
      <c r="U113" s="675"/>
      <c r="V113" s="675"/>
      <c r="W113" s="684" t="s">
        <v>195</v>
      </c>
      <c r="X113" s="676" t="s">
        <v>6</v>
      </c>
      <c r="Y113" s="689"/>
      <c r="Z113" s="689"/>
      <c r="AA113" s="676" t="s">
        <v>196</v>
      </c>
      <c r="AB113" s="690"/>
      <c r="AC113" s="691"/>
      <c r="AD113" s="685">
        <v>980</v>
      </c>
      <c r="AE113" s="686">
        <v>564</v>
      </c>
      <c r="AF113" s="668">
        <v>0.57551020408163267</v>
      </c>
      <c r="AG113" s="679"/>
      <c r="AH113" s="675"/>
      <c r="AI113" s="711"/>
      <c r="AJ113" s="711"/>
      <c r="AK113" s="710"/>
    </row>
    <row r="114" spans="1:37" s="683" customFormat="1" ht="30" customHeight="1">
      <c r="A114" s="684" t="s">
        <v>51</v>
      </c>
      <c r="B114" s="664" t="s">
        <v>6</v>
      </c>
      <c r="C114" s="664" t="s">
        <v>199</v>
      </c>
      <c r="D114" s="664"/>
      <c r="E114" s="664" t="s">
        <v>200</v>
      </c>
      <c r="F114" s="664">
        <v>9732</v>
      </c>
      <c r="G114" s="664">
        <v>9732</v>
      </c>
      <c r="H114" s="685">
        <v>446</v>
      </c>
      <c r="I114" s="686">
        <v>0</v>
      </c>
      <c r="J114" s="667">
        <v>446</v>
      </c>
      <c r="K114" s="668">
        <v>0</v>
      </c>
      <c r="L114" s="668">
        <v>1</v>
      </c>
      <c r="M114" s="668">
        <v>1</v>
      </c>
      <c r="N114" s="679"/>
      <c r="O114" s="675"/>
      <c r="P114" s="675"/>
      <c r="Q114" s="675"/>
      <c r="R114" s="675"/>
      <c r="S114" s="675"/>
      <c r="T114" s="675"/>
      <c r="U114" s="675"/>
      <c r="V114" s="675"/>
      <c r="W114" s="684" t="s">
        <v>51</v>
      </c>
      <c r="X114" s="676" t="s">
        <v>6</v>
      </c>
      <c r="Y114" s="689"/>
      <c r="Z114" s="689"/>
      <c r="AA114" s="676" t="s">
        <v>200</v>
      </c>
      <c r="AB114" s="690"/>
      <c r="AC114" s="691"/>
      <c r="AD114" s="685">
        <v>446</v>
      </c>
      <c r="AE114" s="686">
        <v>47</v>
      </c>
      <c r="AF114" s="668">
        <v>0.10538116591928251</v>
      </c>
      <c r="AG114" s="679"/>
      <c r="AH114" s="675"/>
      <c r="AI114" s="711"/>
      <c r="AJ114" s="711"/>
      <c r="AK114" s="710"/>
    </row>
    <row r="115" spans="1:37" s="683" customFormat="1" ht="30" customHeight="1" thickBot="1">
      <c r="A115" s="684" t="s">
        <v>49</v>
      </c>
      <c r="B115" s="664" t="s">
        <v>6</v>
      </c>
      <c r="C115" s="664" t="s">
        <v>201</v>
      </c>
      <c r="D115" s="664"/>
      <c r="E115" s="664" t="s">
        <v>202</v>
      </c>
      <c r="F115" s="664">
        <v>9823</v>
      </c>
      <c r="G115" s="664">
        <v>9823</v>
      </c>
      <c r="H115" s="712">
        <v>152</v>
      </c>
      <c r="I115" s="713">
        <v>0</v>
      </c>
      <c r="J115" s="714">
        <v>152</v>
      </c>
      <c r="K115" s="702">
        <v>0</v>
      </c>
      <c r="L115" s="702">
        <v>1</v>
      </c>
      <c r="M115" s="702">
        <v>1</v>
      </c>
      <c r="N115" s="679"/>
      <c r="O115" s="675"/>
      <c r="P115" s="675"/>
      <c r="Q115" s="675"/>
      <c r="R115" s="675"/>
      <c r="S115" s="675"/>
      <c r="T115" s="675"/>
      <c r="U115" s="675"/>
      <c r="V115" s="675"/>
      <c r="W115" s="684" t="s">
        <v>49</v>
      </c>
      <c r="X115" s="676" t="s">
        <v>6</v>
      </c>
      <c r="Y115" s="689"/>
      <c r="Z115" s="689"/>
      <c r="AA115" s="676" t="s">
        <v>202</v>
      </c>
      <c r="AB115" s="690"/>
      <c r="AC115" s="691"/>
      <c r="AD115" s="712">
        <v>152</v>
      </c>
      <c r="AE115" s="713">
        <v>97</v>
      </c>
      <c r="AF115" s="702">
        <v>0.63815789473684215</v>
      </c>
      <c r="AG115" s="679"/>
      <c r="AH115" s="675"/>
      <c r="AI115" s="711"/>
      <c r="AJ115" s="711"/>
      <c r="AK115" s="710"/>
    </row>
    <row r="116" spans="1:37" s="489" customFormat="1" ht="21.75" customHeight="1" thickBot="1">
      <c r="A116" s="628"/>
      <c r="B116" s="628"/>
      <c r="C116" s="481"/>
      <c r="D116" s="481"/>
      <c r="E116" s="481"/>
      <c r="F116" s="481"/>
      <c r="G116" s="481"/>
      <c r="H116" s="563"/>
      <c r="I116" s="563"/>
      <c r="J116" s="563"/>
      <c r="K116" s="563"/>
      <c r="L116" s="563"/>
      <c r="M116" s="563"/>
      <c r="N116" s="563"/>
      <c r="AD116" s="563"/>
      <c r="AE116" s="563"/>
      <c r="AF116" s="563"/>
      <c r="AG116" s="563"/>
      <c r="AI116" s="646"/>
      <c r="AJ116" s="646"/>
      <c r="AK116" s="647"/>
    </row>
    <row r="117" spans="1:37" s="489" customFormat="1" ht="39.75" customHeight="1" thickBot="1">
      <c r="A117" s="648" t="s">
        <v>3</v>
      </c>
      <c r="B117" s="649"/>
      <c r="C117" s="649"/>
      <c r="D117" s="649"/>
      <c r="E117" s="649"/>
      <c r="F117" s="649"/>
      <c r="G117" s="650"/>
      <c r="H117" s="651" t="s">
        <v>450</v>
      </c>
      <c r="I117" s="652"/>
      <c r="J117" s="653"/>
      <c r="K117" s="654" t="s">
        <v>352</v>
      </c>
      <c r="L117" s="655"/>
      <c r="M117" s="656"/>
      <c r="N117" s="563"/>
      <c r="O117" s="657" t="s">
        <v>352</v>
      </c>
      <c r="P117" s="658"/>
      <c r="Q117" s="658"/>
      <c r="R117" s="658"/>
      <c r="S117" s="658"/>
      <c r="T117" s="658"/>
      <c r="U117" s="659"/>
      <c r="W117" s="543" t="s">
        <v>3</v>
      </c>
      <c r="X117" s="649"/>
      <c r="Y117" s="649"/>
      <c r="Z117" s="649"/>
      <c r="AA117" s="649"/>
      <c r="AB117" s="649"/>
      <c r="AC117" s="650"/>
      <c r="AD117" s="651" t="s">
        <v>451</v>
      </c>
      <c r="AE117" s="652"/>
      <c r="AF117" s="654" t="s">
        <v>352</v>
      </c>
      <c r="AG117" s="563"/>
      <c r="AH117" s="657" t="s">
        <v>352</v>
      </c>
      <c r="AI117" s="660"/>
      <c r="AJ117" s="660"/>
      <c r="AK117" s="715"/>
    </row>
    <row r="118" spans="1:37" ht="15" customHeight="1">
      <c r="A118" s="772" t="s">
        <v>429</v>
      </c>
      <c r="B118" s="786" t="s">
        <v>439</v>
      </c>
      <c r="C118" s="786" t="s">
        <v>90</v>
      </c>
      <c r="D118" s="786" t="s">
        <v>91</v>
      </c>
      <c r="E118" s="786" t="s">
        <v>92</v>
      </c>
      <c r="F118" s="786" t="s">
        <v>93</v>
      </c>
      <c r="G118" s="784" t="s">
        <v>277</v>
      </c>
      <c r="H118" s="772" t="s">
        <v>278</v>
      </c>
      <c r="I118" s="774" t="s">
        <v>279</v>
      </c>
      <c r="J118" s="774" t="s">
        <v>448</v>
      </c>
      <c r="K118" s="774" t="s">
        <v>284</v>
      </c>
      <c r="L118" s="774" t="s">
        <v>448</v>
      </c>
      <c r="M118" s="784" t="s">
        <v>288</v>
      </c>
      <c r="N118" s="563"/>
      <c r="O118" s="776" t="s">
        <v>3</v>
      </c>
      <c r="P118" s="772" t="s">
        <v>278</v>
      </c>
      <c r="Q118" s="774" t="s">
        <v>279</v>
      </c>
      <c r="R118" s="774" t="s">
        <v>448</v>
      </c>
      <c r="S118" s="774" t="s">
        <v>284</v>
      </c>
      <c r="T118" s="774" t="s">
        <v>449</v>
      </c>
      <c r="U118" s="784" t="s">
        <v>288</v>
      </c>
      <c r="V118" s="489"/>
      <c r="W118" s="772" t="s">
        <v>429</v>
      </c>
      <c r="X118" s="772" t="s">
        <v>439</v>
      </c>
      <c r="Y118" s="786" t="s">
        <v>452</v>
      </c>
      <c r="Z118" s="786" t="s">
        <v>91</v>
      </c>
      <c r="AA118" s="786" t="s">
        <v>92</v>
      </c>
      <c r="AB118" s="786" t="s">
        <v>534</v>
      </c>
      <c r="AC118" s="784" t="s">
        <v>535</v>
      </c>
      <c r="AD118" s="772" t="s">
        <v>278</v>
      </c>
      <c r="AE118" s="774" t="s">
        <v>279</v>
      </c>
      <c r="AF118" s="774" t="s">
        <v>284</v>
      </c>
      <c r="AG118" s="563"/>
      <c r="AH118" s="776" t="s">
        <v>3</v>
      </c>
      <c r="AI118" s="778" t="s">
        <v>278</v>
      </c>
      <c r="AJ118" s="780" t="s">
        <v>279</v>
      </c>
      <c r="AK118" s="782" t="s">
        <v>284</v>
      </c>
    </row>
    <row r="119" spans="1:37" ht="46.5" customHeight="1" thickBot="1">
      <c r="A119" s="773"/>
      <c r="B119" s="787"/>
      <c r="C119" s="787"/>
      <c r="D119" s="787"/>
      <c r="E119" s="787"/>
      <c r="F119" s="787"/>
      <c r="G119" s="785"/>
      <c r="H119" s="773"/>
      <c r="I119" s="775"/>
      <c r="J119" s="775"/>
      <c r="K119" s="775"/>
      <c r="L119" s="775"/>
      <c r="M119" s="785"/>
      <c r="N119" s="563"/>
      <c r="O119" s="777" t="s">
        <v>441</v>
      </c>
      <c r="P119" s="773"/>
      <c r="Q119" s="775"/>
      <c r="R119" s="775"/>
      <c r="S119" s="775"/>
      <c r="T119" s="775"/>
      <c r="U119" s="785"/>
      <c r="V119" s="489"/>
      <c r="W119" s="773"/>
      <c r="X119" s="773"/>
      <c r="Y119" s="787"/>
      <c r="Z119" s="787"/>
      <c r="AA119" s="787"/>
      <c r="AB119" s="787"/>
      <c r="AC119" s="785"/>
      <c r="AD119" s="773"/>
      <c r="AE119" s="775"/>
      <c r="AF119" s="775"/>
      <c r="AG119" s="563"/>
      <c r="AH119" s="777" t="s">
        <v>441</v>
      </c>
      <c r="AI119" s="779"/>
      <c r="AJ119" s="781"/>
      <c r="AK119" s="783"/>
    </row>
    <row r="120" spans="1:37" s="683" customFormat="1" ht="63.75">
      <c r="A120" s="663" t="s">
        <v>55</v>
      </c>
      <c r="B120" s="664" t="s">
        <v>404</v>
      </c>
      <c r="C120" s="664" t="s">
        <v>94</v>
      </c>
      <c r="D120" s="664"/>
      <c r="E120" s="664" t="s">
        <v>95</v>
      </c>
      <c r="F120" s="664" t="s">
        <v>606</v>
      </c>
      <c r="G120" s="664" t="s">
        <v>555</v>
      </c>
      <c r="H120" s="665">
        <v>262</v>
      </c>
      <c r="I120" s="666">
        <v>214</v>
      </c>
      <c r="J120" s="667">
        <v>48</v>
      </c>
      <c r="K120" s="668">
        <v>0.81679389312977102</v>
      </c>
      <c r="L120" s="668">
        <v>0.18320610687022901</v>
      </c>
      <c r="M120" s="668">
        <v>1</v>
      </c>
      <c r="N120" s="679"/>
      <c r="O120" s="670" t="s">
        <v>6</v>
      </c>
      <c r="P120" s="671">
        <v>1286</v>
      </c>
      <c r="Q120" s="672">
        <v>0</v>
      </c>
      <c r="R120" s="672">
        <v>0</v>
      </c>
      <c r="S120" s="343">
        <v>0</v>
      </c>
      <c r="T120" s="673">
        <v>0</v>
      </c>
      <c r="U120" s="674">
        <v>0</v>
      </c>
      <c r="V120" s="675"/>
      <c r="W120" s="663" t="s">
        <v>55</v>
      </c>
      <c r="X120" s="676" t="s">
        <v>404</v>
      </c>
      <c r="Y120" s="664"/>
      <c r="Z120" s="664"/>
      <c r="AA120" s="676" t="s">
        <v>95</v>
      </c>
      <c r="AB120" s="677"/>
      <c r="AC120" s="678"/>
      <c r="AD120" s="665">
        <v>262</v>
      </c>
      <c r="AE120" s="666">
        <v>173</v>
      </c>
      <c r="AF120" s="668">
        <v>0.66030534351145043</v>
      </c>
      <c r="AG120" s="679"/>
      <c r="AH120" s="670" t="s">
        <v>6</v>
      </c>
      <c r="AI120" s="680">
        <v>1704</v>
      </c>
      <c r="AJ120" s="681">
        <v>22</v>
      </c>
      <c r="AK120" s="682">
        <v>1.2910798122065728E-2</v>
      </c>
    </row>
    <row r="121" spans="1:37" s="683" customFormat="1" ht="63.75">
      <c r="A121" s="684" t="s">
        <v>56</v>
      </c>
      <c r="B121" s="664" t="s">
        <v>404</v>
      </c>
      <c r="C121" s="664" t="s">
        <v>94</v>
      </c>
      <c r="D121" s="664"/>
      <c r="E121" s="664" t="s">
        <v>96</v>
      </c>
      <c r="F121" s="664" t="s">
        <v>611</v>
      </c>
      <c r="G121" s="664" t="s">
        <v>556</v>
      </c>
      <c r="H121" s="685">
        <v>127</v>
      </c>
      <c r="I121" s="686">
        <v>102</v>
      </c>
      <c r="J121" s="667">
        <v>25</v>
      </c>
      <c r="K121" s="668">
        <v>0.80314960629921262</v>
      </c>
      <c r="L121" s="668">
        <v>0.19685039370078741</v>
      </c>
      <c r="M121" s="668">
        <v>1</v>
      </c>
      <c r="N121" s="679"/>
      <c r="O121" s="687" t="s">
        <v>404</v>
      </c>
      <c r="P121" s="671">
        <v>679</v>
      </c>
      <c r="Q121" s="672">
        <v>571</v>
      </c>
      <c r="R121" s="672">
        <v>108</v>
      </c>
      <c r="S121" s="290">
        <v>0.84094256259204714</v>
      </c>
      <c r="T121" s="668">
        <v>0.15905743740795286</v>
      </c>
      <c r="U121" s="688">
        <v>1</v>
      </c>
      <c r="V121" s="675"/>
      <c r="W121" s="684" t="s">
        <v>56</v>
      </c>
      <c r="X121" s="676" t="s">
        <v>404</v>
      </c>
      <c r="Y121" s="689"/>
      <c r="Z121" s="689"/>
      <c r="AA121" s="676" t="s">
        <v>96</v>
      </c>
      <c r="AB121" s="690"/>
      <c r="AC121" s="691"/>
      <c r="AD121" s="685">
        <v>127</v>
      </c>
      <c r="AE121" s="686">
        <v>80</v>
      </c>
      <c r="AF121" s="668">
        <v>0.62992125984251968</v>
      </c>
      <c r="AG121" s="679"/>
      <c r="AH121" s="687" t="s">
        <v>404</v>
      </c>
      <c r="AI121" s="680">
        <v>679</v>
      </c>
      <c r="AJ121" s="681">
        <v>452</v>
      </c>
      <c r="AK121" s="682">
        <v>0.66568483063328421</v>
      </c>
    </row>
    <row r="122" spans="1:37" s="683" customFormat="1" ht="38.25">
      <c r="A122" s="684" t="s">
        <v>54</v>
      </c>
      <c r="B122" s="664" t="s">
        <v>404</v>
      </c>
      <c r="C122" s="664" t="s">
        <v>94</v>
      </c>
      <c r="D122" s="664"/>
      <c r="E122" s="664" t="s">
        <v>557</v>
      </c>
      <c r="F122" s="664" t="s">
        <v>614</v>
      </c>
      <c r="G122" s="664" t="s">
        <v>558</v>
      </c>
      <c r="H122" s="685">
        <v>290</v>
      </c>
      <c r="I122" s="686">
        <v>255</v>
      </c>
      <c r="J122" s="667">
        <v>35</v>
      </c>
      <c r="K122" s="668">
        <v>0.87931034482758619</v>
      </c>
      <c r="L122" s="668">
        <v>0.1206896551724138</v>
      </c>
      <c r="M122" s="668">
        <v>1</v>
      </c>
      <c r="N122" s="679"/>
      <c r="O122" s="687" t="s">
        <v>591</v>
      </c>
      <c r="P122" s="671">
        <v>2408</v>
      </c>
      <c r="Q122" s="672">
        <v>1954</v>
      </c>
      <c r="R122" s="672">
        <v>454</v>
      </c>
      <c r="S122" s="290">
        <v>0.81146179401993357</v>
      </c>
      <c r="T122" s="668">
        <v>0.18853820598006646</v>
      </c>
      <c r="U122" s="688">
        <v>1</v>
      </c>
      <c r="V122" s="675"/>
      <c r="W122" s="684" t="s">
        <v>54</v>
      </c>
      <c r="X122" s="676" t="s">
        <v>404</v>
      </c>
      <c r="Y122" s="689"/>
      <c r="Z122" s="689"/>
      <c r="AA122" s="676" t="s">
        <v>557</v>
      </c>
      <c r="AB122" s="690"/>
      <c r="AC122" s="692"/>
      <c r="AD122" s="685">
        <v>290</v>
      </c>
      <c r="AE122" s="686">
        <v>199</v>
      </c>
      <c r="AF122" s="668">
        <v>0.68620689655172418</v>
      </c>
      <c r="AG122" s="679"/>
      <c r="AH122" s="687" t="s">
        <v>591</v>
      </c>
      <c r="AI122" s="680">
        <v>2408</v>
      </c>
      <c r="AJ122" s="681">
        <v>1484</v>
      </c>
      <c r="AK122" s="682">
        <v>0.61627906976744184</v>
      </c>
    </row>
    <row r="123" spans="1:37" s="683" customFormat="1" ht="45" customHeight="1">
      <c r="A123" s="684" t="s">
        <v>57</v>
      </c>
      <c r="B123" s="664" t="s">
        <v>640</v>
      </c>
      <c r="C123" s="664" t="s">
        <v>94</v>
      </c>
      <c r="D123" s="664" t="s">
        <v>637</v>
      </c>
      <c r="E123" s="664" t="s">
        <v>97</v>
      </c>
      <c r="F123" s="664" t="s">
        <v>636</v>
      </c>
      <c r="G123" s="664" t="s">
        <v>99</v>
      </c>
      <c r="H123" s="685">
        <v>107</v>
      </c>
      <c r="I123" s="686">
        <v>92</v>
      </c>
      <c r="J123" s="667">
        <v>15</v>
      </c>
      <c r="K123" s="668">
        <v>0.85981308411214952</v>
      </c>
      <c r="L123" s="668">
        <v>0.14018691588785046</v>
      </c>
      <c r="M123" s="668">
        <v>1</v>
      </c>
      <c r="N123" s="679"/>
      <c r="O123" s="687" t="s">
        <v>406</v>
      </c>
      <c r="P123" s="671">
        <v>895</v>
      </c>
      <c r="Q123" s="672">
        <v>701</v>
      </c>
      <c r="R123" s="672">
        <v>194</v>
      </c>
      <c r="S123" s="290">
        <v>0.78324022346368716</v>
      </c>
      <c r="T123" s="668">
        <v>0.21675977653631284</v>
      </c>
      <c r="U123" s="688">
        <v>1</v>
      </c>
      <c r="V123" s="675"/>
      <c r="W123" s="684" t="s">
        <v>57</v>
      </c>
      <c r="X123" s="676" t="s">
        <v>640</v>
      </c>
      <c r="Y123" s="689"/>
      <c r="Z123" s="689"/>
      <c r="AA123" s="676" t="s">
        <v>97</v>
      </c>
      <c r="AB123" s="690"/>
      <c r="AC123" s="691"/>
      <c r="AD123" s="685">
        <v>107</v>
      </c>
      <c r="AE123" s="686">
        <v>23</v>
      </c>
      <c r="AF123" s="668">
        <v>0.21495327102803738</v>
      </c>
      <c r="AG123" s="679"/>
      <c r="AH123" s="687" t="s">
        <v>406</v>
      </c>
      <c r="AI123" s="680">
        <v>895</v>
      </c>
      <c r="AJ123" s="681">
        <v>543</v>
      </c>
      <c r="AK123" s="682">
        <v>0.60670391061452511</v>
      </c>
    </row>
    <row r="124" spans="1:37" s="683" customFormat="1" ht="38.25">
      <c r="A124" s="684" t="s">
        <v>77</v>
      </c>
      <c r="B124" s="664" t="s">
        <v>406</v>
      </c>
      <c r="C124" s="664" t="s">
        <v>94</v>
      </c>
      <c r="D124" s="664"/>
      <c r="E124" s="664" t="s">
        <v>100</v>
      </c>
      <c r="F124" s="664" t="s">
        <v>620</v>
      </c>
      <c r="G124" s="664" t="s">
        <v>562</v>
      </c>
      <c r="H124" s="685">
        <v>471</v>
      </c>
      <c r="I124" s="686">
        <v>364</v>
      </c>
      <c r="J124" s="667">
        <v>107</v>
      </c>
      <c r="K124" s="668">
        <v>0.772823779193206</v>
      </c>
      <c r="L124" s="668">
        <v>0.22717622080679406</v>
      </c>
      <c r="M124" s="668">
        <v>1</v>
      </c>
      <c r="N124" s="679"/>
      <c r="O124" s="687" t="s">
        <v>407</v>
      </c>
      <c r="P124" s="671">
        <v>939</v>
      </c>
      <c r="Q124" s="672">
        <v>514</v>
      </c>
      <c r="R124" s="672">
        <v>425</v>
      </c>
      <c r="S124" s="290">
        <v>0.54739084132055382</v>
      </c>
      <c r="T124" s="668">
        <v>0.45260915867944623</v>
      </c>
      <c r="U124" s="688">
        <v>1</v>
      </c>
      <c r="V124" s="675"/>
      <c r="W124" s="684" t="s">
        <v>77</v>
      </c>
      <c r="X124" s="676" t="s">
        <v>406</v>
      </c>
      <c r="Y124" s="689"/>
      <c r="Z124" s="689"/>
      <c r="AA124" s="676" t="s">
        <v>100</v>
      </c>
      <c r="AB124" s="690"/>
      <c r="AC124" s="691"/>
      <c r="AD124" s="685">
        <v>471</v>
      </c>
      <c r="AE124" s="686">
        <v>289</v>
      </c>
      <c r="AF124" s="668">
        <v>0.613588110403397</v>
      </c>
      <c r="AG124" s="679"/>
      <c r="AH124" s="687" t="s">
        <v>407</v>
      </c>
      <c r="AI124" s="680">
        <v>939</v>
      </c>
      <c r="AJ124" s="681">
        <v>150</v>
      </c>
      <c r="AK124" s="682">
        <v>0.15974440894568689</v>
      </c>
    </row>
    <row r="125" spans="1:37" s="683" customFormat="1" ht="38.25">
      <c r="A125" s="684" t="s">
        <v>101</v>
      </c>
      <c r="B125" s="664" t="s">
        <v>406</v>
      </c>
      <c r="C125" s="664" t="s">
        <v>102</v>
      </c>
      <c r="D125" s="664"/>
      <c r="E125" s="664" t="s">
        <v>103</v>
      </c>
      <c r="F125" s="664" t="s">
        <v>560</v>
      </c>
      <c r="G125" s="664" t="s">
        <v>565</v>
      </c>
      <c r="H125" s="685">
        <v>196</v>
      </c>
      <c r="I125" s="686">
        <v>169</v>
      </c>
      <c r="J125" s="667">
        <v>27</v>
      </c>
      <c r="K125" s="668">
        <v>0.86224489795918369</v>
      </c>
      <c r="L125" s="668">
        <v>0.13775510204081631</v>
      </c>
      <c r="M125" s="668">
        <v>1</v>
      </c>
      <c r="N125" s="679"/>
      <c r="O125" s="687" t="s">
        <v>639</v>
      </c>
      <c r="P125" s="671">
        <v>2444</v>
      </c>
      <c r="Q125" s="672">
        <v>2074</v>
      </c>
      <c r="R125" s="672">
        <v>370</v>
      </c>
      <c r="S125" s="290">
        <v>0.8486088379705401</v>
      </c>
      <c r="T125" s="668">
        <v>0.1513911620294599</v>
      </c>
      <c r="U125" s="688">
        <v>1</v>
      </c>
      <c r="V125" s="675"/>
      <c r="W125" s="684" t="s">
        <v>101</v>
      </c>
      <c r="X125" s="676" t="s">
        <v>406</v>
      </c>
      <c r="Y125" s="689"/>
      <c r="Z125" s="689"/>
      <c r="AA125" s="676" t="s">
        <v>103</v>
      </c>
      <c r="AB125" s="690"/>
      <c r="AC125" s="691"/>
      <c r="AD125" s="685">
        <v>196</v>
      </c>
      <c r="AE125" s="686">
        <v>136</v>
      </c>
      <c r="AF125" s="668">
        <v>0.69387755102040816</v>
      </c>
      <c r="AG125" s="679"/>
      <c r="AH125" s="687" t="s">
        <v>639</v>
      </c>
      <c r="AI125" s="680">
        <v>2444</v>
      </c>
      <c r="AJ125" s="681">
        <v>496</v>
      </c>
      <c r="AK125" s="682">
        <v>0.20294599018003273</v>
      </c>
    </row>
    <row r="126" spans="1:37" s="683" customFormat="1" ht="25.5">
      <c r="A126" s="684" t="s">
        <v>80</v>
      </c>
      <c r="B126" s="664" t="s">
        <v>406</v>
      </c>
      <c r="C126" s="664" t="s">
        <v>102</v>
      </c>
      <c r="D126" s="664"/>
      <c r="E126" s="664" t="s">
        <v>105</v>
      </c>
      <c r="F126" s="664" t="s">
        <v>560</v>
      </c>
      <c r="G126" s="664" t="s">
        <v>104</v>
      </c>
      <c r="H126" s="685">
        <v>228</v>
      </c>
      <c r="I126" s="686">
        <v>168</v>
      </c>
      <c r="J126" s="667">
        <v>60</v>
      </c>
      <c r="K126" s="668">
        <v>0.73684210526315785</v>
      </c>
      <c r="L126" s="668">
        <v>0.26315789473684209</v>
      </c>
      <c r="M126" s="668">
        <v>1</v>
      </c>
      <c r="N126" s="679"/>
      <c r="O126" s="687" t="s">
        <v>218</v>
      </c>
      <c r="P126" s="671">
        <v>784</v>
      </c>
      <c r="Q126" s="672">
        <v>612</v>
      </c>
      <c r="R126" s="672">
        <v>172</v>
      </c>
      <c r="S126" s="290">
        <v>0.78061224489795922</v>
      </c>
      <c r="T126" s="668">
        <v>0.21938775510204081</v>
      </c>
      <c r="U126" s="688">
        <v>1</v>
      </c>
      <c r="V126" s="675"/>
      <c r="W126" s="684" t="s">
        <v>80</v>
      </c>
      <c r="X126" s="676" t="s">
        <v>406</v>
      </c>
      <c r="Y126" s="689"/>
      <c r="Z126" s="689"/>
      <c r="AA126" s="676" t="s">
        <v>105</v>
      </c>
      <c r="AB126" s="690"/>
      <c r="AC126" s="691"/>
      <c r="AD126" s="685">
        <v>228</v>
      </c>
      <c r="AE126" s="686">
        <v>118</v>
      </c>
      <c r="AF126" s="668">
        <v>0.51754385964912286</v>
      </c>
      <c r="AG126" s="679"/>
      <c r="AH126" s="687" t="s">
        <v>218</v>
      </c>
      <c r="AI126" s="680">
        <v>784</v>
      </c>
      <c r="AJ126" s="681">
        <v>5</v>
      </c>
      <c r="AK126" s="682">
        <v>6.3775510204081634E-3</v>
      </c>
    </row>
    <row r="127" spans="1:37" s="683" customFormat="1" ht="25.5">
      <c r="A127" s="684" t="s">
        <v>106</v>
      </c>
      <c r="B127" s="664" t="s">
        <v>591</v>
      </c>
      <c r="C127" s="664" t="s">
        <v>102</v>
      </c>
      <c r="D127" s="664"/>
      <c r="E127" s="664" t="s">
        <v>107</v>
      </c>
      <c r="F127" s="664" t="s">
        <v>108</v>
      </c>
      <c r="G127" s="664" t="s">
        <v>296</v>
      </c>
      <c r="H127" s="685">
        <v>78</v>
      </c>
      <c r="I127" s="686">
        <v>38</v>
      </c>
      <c r="J127" s="667">
        <v>40</v>
      </c>
      <c r="K127" s="668">
        <v>0.48717948717948717</v>
      </c>
      <c r="L127" s="668">
        <v>0.51282051282051277</v>
      </c>
      <c r="M127" s="668">
        <v>1</v>
      </c>
      <c r="N127" s="679"/>
      <c r="O127" s="687" t="s">
        <v>29</v>
      </c>
      <c r="P127" s="671">
        <v>2836</v>
      </c>
      <c r="Q127" s="672">
        <v>2172</v>
      </c>
      <c r="R127" s="672">
        <v>664</v>
      </c>
      <c r="S127" s="290">
        <v>0.76586741889985899</v>
      </c>
      <c r="T127" s="668">
        <v>0.23413258110014104</v>
      </c>
      <c r="U127" s="688">
        <v>1</v>
      </c>
      <c r="V127" s="675"/>
      <c r="W127" s="684" t="s">
        <v>106</v>
      </c>
      <c r="X127" s="676" t="s">
        <v>591</v>
      </c>
      <c r="Y127" s="689"/>
      <c r="Z127" s="689"/>
      <c r="AA127" s="676" t="s">
        <v>107</v>
      </c>
      <c r="AB127" s="690"/>
      <c r="AC127" s="693"/>
      <c r="AD127" s="685">
        <v>78</v>
      </c>
      <c r="AE127" s="686">
        <v>42</v>
      </c>
      <c r="AF127" s="668">
        <v>0.53846153846153844</v>
      </c>
      <c r="AG127" s="679"/>
      <c r="AH127" s="687" t="s">
        <v>29</v>
      </c>
      <c r="AI127" s="680">
        <v>2836</v>
      </c>
      <c r="AJ127" s="681">
        <v>2488</v>
      </c>
      <c r="AK127" s="682">
        <v>0.87729196050775737</v>
      </c>
    </row>
    <row r="128" spans="1:37" s="683" customFormat="1" ht="60" customHeight="1">
      <c r="A128" s="684" t="s">
        <v>36</v>
      </c>
      <c r="B128" s="664" t="s">
        <v>591</v>
      </c>
      <c r="C128" s="664" t="s">
        <v>102</v>
      </c>
      <c r="D128" s="664"/>
      <c r="E128" s="664" t="s">
        <v>109</v>
      </c>
      <c r="F128" s="664" t="s">
        <v>108</v>
      </c>
      <c r="G128" s="664" t="s">
        <v>296</v>
      </c>
      <c r="H128" s="685">
        <v>28</v>
      </c>
      <c r="I128" s="686">
        <v>19</v>
      </c>
      <c r="J128" s="667">
        <v>9</v>
      </c>
      <c r="K128" s="668">
        <v>0.6785714285714286</v>
      </c>
      <c r="L128" s="668">
        <v>0.32142857142857145</v>
      </c>
      <c r="M128" s="668">
        <v>1</v>
      </c>
      <c r="N128" s="679"/>
      <c r="O128" s="687" t="s">
        <v>40</v>
      </c>
      <c r="P128" s="671">
        <v>150</v>
      </c>
      <c r="Q128" s="672">
        <v>121</v>
      </c>
      <c r="R128" s="672">
        <v>29</v>
      </c>
      <c r="S128" s="290">
        <v>0.80666666666666664</v>
      </c>
      <c r="T128" s="668">
        <v>0.19333333333333333</v>
      </c>
      <c r="U128" s="688">
        <v>1</v>
      </c>
      <c r="V128" s="675"/>
      <c r="W128" s="684" t="s">
        <v>36</v>
      </c>
      <c r="X128" s="676" t="s">
        <v>591</v>
      </c>
      <c r="Y128" s="689"/>
      <c r="Z128" s="689"/>
      <c r="AA128" s="676" t="s">
        <v>109</v>
      </c>
      <c r="AB128" s="690"/>
      <c r="AC128" s="691"/>
      <c r="AD128" s="685">
        <v>28</v>
      </c>
      <c r="AE128" s="686">
        <v>19</v>
      </c>
      <c r="AF128" s="668">
        <v>0.6785714285714286</v>
      </c>
      <c r="AG128" s="679"/>
      <c r="AH128" s="687" t="s">
        <v>40</v>
      </c>
      <c r="AI128" s="680">
        <v>150</v>
      </c>
      <c r="AJ128" s="681">
        <v>123</v>
      </c>
      <c r="AK128" s="682">
        <v>0.82</v>
      </c>
    </row>
    <row r="129" spans="1:37" s="683" customFormat="1" ht="25.5">
      <c r="A129" s="684" t="s">
        <v>37</v>
      </c>
      <c r="B129" s="664" t="s">
        <v>591</v>
      </c>
      <c r="C129" s="664" t="s">
        <v>110</v>
      </c>
      <c r="D129" s="664"/>
      <c r="E129" s="664" t="s">
        <v>111</v>
      </c>
      <c r="F129" s="664" t="s">
        <v>560</v>
      </c>
      <c r="G129" s="664" t="s">
        <v>104</v>
      </c>
      <c r="H129" s="685">
        <v>1604</v>
      </c>
      <c r="I129" s="686">
        <v>1333</v>
      </c>
      <c r="J129" s="667">
        <v>271</v>
      </c>
      <c r="K129" s="668">
        <v>0.83104738154613467</v>
      </c>
      <c r="L129" s="668">
        <v>0.16895261845386533</v>
      </c>
      <c r="M129" s="668">
        <v>1</v>
      </c>
      <c r="N129" s="679"/>
      <c r="O129" s="687" t="s">
        <v>544</v>
      </c>
      <c r="P129" s="671">
        <v>936</v>
      </c>
      <c r="Q129" s="672">
        <v>647</v>
      </c>
      <c r="R129" s="672">
        <v>289</v>
      </c>
      <c r="S129" s="290">
        <v>0.69123931623931623</v>
      </c>
      <c r="T129" s="668">
        <v>0.30876068376068377</v>
      </c>
      <c r="U129" s="688">
        <v>1</v>
      </c>
      <c r="V129" s="675"/>
      <c r="W129" s="684" t="s">
        <v>37</v>
      </c>
      <c r="X129" s="676" t="s">
        <v>591</v>
      </c>
      <c r="Y129" s="689"/>
      <c r="Z129" s="694"/>
      <c r="AA129" s="676" t="s">
        <v>111</v>
      </c>
      <c r="AB129" s="690"/>
      <c r="AC129" s="691"/>
      <c r="AD129" s="685">
        <v>1604</v>
      </c>
      <c r="AE129" s="686">
        <v>965</v>
      </c>
      <c r="AF129" s="668">
        <v>0.60162094763092266</v>
      </c>
      <c r="AG129" s="679"/>
      <c r="AH129" s="687" t="s">
        <v>544</v>
      </c>
      <c r="AI129" s="680">
        <v>936</v>
      </c>
      <c r="AJ129" s="681">
        <v>603</v>
      </c>
      <c r="AK129" s="682">
        <v>0.64423076923076927</v>
      </c>
    </row>
    <row r="130" spans="1:37" s="683" customFormat="1" ht="25.5">
      <c r="A130" s="684" t="s">
        <v>38</v>
      </c>
      <c r="B130" s="664" t="s">
        <v>591</v>
      </c>
      <c r="C130" s="664" t="s">
        <v>110</v>
      </c>
      <c r="D130" s="664"/>
      <c r="E130" s="664" t="s">
        <v>112</v>
      </c>
      <c r="F130" s="664" t="s">
        <v>560</v>
      </c>
      <c r="G130" s="664" t="s">
        <v>104</v>
      </c>
      <c r="H130" s="685">
        <v>635</v>
      </c>
      <c r="I130" s="686">
        <v>519</v>
      </c>
      <c r="J130" s="667">
        <v>116</v>
      </c>
      <c r="K130" s="668">
        <v>0.81732283464566924</v>
      </c>
      <c r="L130" s="668">
        <v>0.18267716535433071</v>
      </c>
      <c r="M130" s="668">
        <v>1</v>
      </c>
      <c r="N130" s="679"/>
      <c r="O130" s="687" t="s">
        <v>32</v>
      </c>
      <c r="P130" s="671">
        <v>2567</v>
      </c>
      <c r="Q130" s="672">
        <v>1983</v>
      </c>
      <c r="R130" s="672">
        <v>584</v>
      </c>
      <c r="S130" s="290">
        <v>0.77249707830151926</v>
      </c>
      <c r="T130" s="668">
        <v>0.22750292169848071</v>
      </c>
      <c r="U130" s="688">
        <v>1</v>
      </c>
      <c r="V130" s="675"/>
      <c r="W130" s="684" t="s">
        <v>38</v>
      </c>
      <c r="X130" s="676" t="s">
        <v>591</v>
      </c>
      <c r="Y130" s="689"/>
      <c r="Z130" s="689"/>
      <c r="AA130" s="676" t="s">
        <v>112</v>
      </c>
      <c r="AB130" s="690"/>
      <c r="AC130" s="691"/>
      <c r="AD130" s="685">
        <v>635</v>
      </c>
      <c r="AE130" s="686">
        <v>418</v>
      </c>
      <c r="AF130" s="668">
        <v>0.65826771653543303</v>
      </c>
      <c r="AG130" s="679"/>
      <c r="AH130" s="687" t="s">
        <v>32</v>
      </c>
      <c r="AI130" s="680">
        <v>2567</v>
      </c>
      <c r="AJ130" s="681">
        <v>687</v>
      </c>
      <c r="AK130" s="682">
        <v>0.26762758083365795</v>
      </c>
    </row>
    <row r="131" spans="1:37" s="683" customFormat="1" ht="25.5">
      <c r="A131" s="684" t="s">
        <v>113</v>
      </c>
      <c r="B131" s="664" t="s">
        <v>591</v>
      </c>
      <c r="C131" s="664" t="s">
        <v>94</v>
      </c>
      <c r="D131" s="664"/>
      <c r="E131" s="664" t="s">
        <v>114</v>
      </c>
      <c r="F131" s="664" t="s">
        <v>561</v>
      </c>
      <c r="G131" s="664" t="s">
        <v>562</v>
      </c>
      <c r="H131" s="685">
        <v>63</v>
      </c>
      <c r="I131" s="686">
        <v>45</v>
      </c>
      <c r="J131" s="667">
        <v>18</v>
      </c>
      <c r="K131" s="668">
        <v>0.7142857142857143</v>
      </c>
      <c r="L131" s="668">
        <v>0.2857142857142857</v>
      </c>
      <c r="M131" s="668">
        <v>1</v>
      </c>
      <c r="N131" s="679"/>
      <c r="O131" s="687" t="s">
        <v>220</v>
      </c>
      <c r="P131" s="671">
        <v>554</v>
      </c>
      <c r="Q131" s="672">
        <v>359</v>
      </c>
      <c r="R131" s="672">
        <v>195</v>
      </c>
      <c r="S131" s="290">
        <v>0.64801444043321299</v>
      </c>
      <c r="T131" s="668">
        <v>0.35198555956678701</v>
      </c>
      <c r="U131" s="688">
        <v>1</v>
      </c>
      <c r="V131" s="675"/>
      <c r="W131" s="684" t="s">
        <v>113</v>
      </c>
      <c r="X131" s="676" t="s">
        <v>591</v>
      </c>
      <c r="Y131" s="689"/>
      <c r="Z131" s="689"/>
      <c r="AA131" s="676" t="s">
        <v>114</v>
      </c>
      <c r="AB131" s="690"/>
      <c r="AC131" s="691"/>
      <c r="AD131" s="685">
        <v>63</v>
      </c>
      <c r="AE131" s="686">
        <v>40</v>
      </c>
      <c r="AF131" s="668">
        <v>0.63492063492063489</v>
      </c>
      <c r="AG131" s="679"/>
      <c r="AH131" s="687" t="s">
        <v>220</v>
      </c>
      <c r="AI131" s="680">
        <v>554</v>
      </c>
      <c r="AJ131" s="681">
        <v>360</v>
      </c>
      <c r="AK131" s="682">
        <v>0.64981949458483756</v>
      </c>
    </row>
    <row r="132" spans="1:37" s="683" customFormat="1" ht="30" customHeight="1">
      <c r="A132" s="695" t="s">
        <v>62</v>
      </c>
      <c r="B132" s="664" t="s">
        <v>407</v>
      </c>
      <c r="C132" s="664" t="s">
        <v>94</v>
      </c>
      <c r="D132" s="664"/>
      <c r="E132" s="664" t="s">
        <v>115</v>
      </c>
      <c r="F132" s="664" t="s">
        <v>116</v>
      </c>
      <c r="G132" s="664" t="s">
        <v>117</v>
      </c>
      <c r="H132" s="685">
        <v>163</v>
      </c>
      <c r="I132" s="686">
        <v>23</v>
      </c>
      <c r="J132" s="667">
        <v>140</v>
      </c>
      <c r="K132" s="668">
        <v>0.1411042944785276</v>
      </c>
      <c r="L132" s="668">
        <v>0.85889570552147243</v>
      </c>
      <c r="M132" s="668">
        <v>1</v>
      </c>
      <c r="N132" s="679"/>
      <c r="O132" s="687" t="s">
        <v>409</v>
      </c>
      <c r="P132" s="671">
        <v>547</v>
      </c>
      <c r="Q132" s="672">
        <v>396</v>
      </c>
      <c r="R132" s="672">
        <v>151</v>
      </c>
      <c r="S132" s="290">
        <v>0.72394881170018277</v>
      </c>
      <c r="T132" s="668">
        <v>0.27605118829981717</v>
      </c>
      <c r="U132" s="688">
        <v>1</v>
      </c>
      <c r="V132" s="675"/>
      <c r="W132" s="695" t="s">
        <v>62</v>
      </c>
      <c r="X132" s="676" t="s">
        <v>407</v>
      </c>
      <c r="Y132" s="689"/>
      <c r="Z132" s="689"/>
      <c r="AA132" s="676" t="s">
        <v>115</v>
      </c>
      <c r="AB132" s="696"/>
      <c r="AC132" s="697"/>
      <c r="AD132" s="685">
        <v>163</v>
      </c>
      <c r="AE132" s="686">
        <v>13</v>
      </c>
      <c r="AF132" s="668">
        <v>7.9754601226993863E-2</v>
      </c>
      <c r="AG132" s="679"/>
      <c r="AH132" s="687" t="s">
        <v>409</v>
      </c>
      <c r="AI132" s="680">
        <v>547</v>
      </c>
      <c r="AJ132" s="681">
        <v>66</v>
      </c>
      <c r="AK132" s="682">
        <v>0.1206581352833638</v>
      </c>
    </row>
    <row r="133" spans="1:37" s="683" customFormat="1" ht="25.5">
      <c r="A133" s="695" t="s">
        <v>118</v>
      </c>
      <c r="B133" s="664" t="s">
        <v>407</v>
      </c>
      <c r="C133" s="664" t="s">
        <v>94</v>
      </c>
      <c r="D133" s="664"/>
      <c r="E133" s="664" t="s">
        <v>119</v>
      </c>
      <c r="F133" s="664" t="s">
        <v>120</v>
      </c>
      <c r="G133" s="664" t="s">
        <v>121</v>
      </c>
      <c r="H133" s="685">
        <v>135</v>
      </c>
      <c r="I133" s="686">
        <v>47</v>
      </c>
      <c r="J133" s="667">
        <v>88</v>
      </c>
      <c r="K133" s="668">
        <v>0.34814814814814815</v>
      </c>
      <c r="L133" s="668">
        <v>0.6518518518518519</v>
      </c>
      <c r="M133" s="668">
        <v>1</v>
      </c>
      <c r="N133" s="679"/>
      <c r="O133" s="687" t="s">
        <v>551</v>
      </c>
      <c r="P133" s="671" t="s">
        <v>672</v>
      </c>
      <c r="Q133" s="672" t="s">
        <v>672</v>
      </c>
      <c r="R133" s="672" t="s">
        <v>672</v>
      </c>
      <c r="S133" s="290" t="s">
        <v>672</v>
      </c>
      <c r="T133" s="668" t="s">
        <v>672</v>
      </c>
      <c r="U133" s="688" t="s">
        <v>672</v>
      </c>
      <c r="V133" s="675"/>
      <c r="W133" s="695" t="s">
        <v>118</v>
      </c>
      <c r="X133" s="676" t="s">
        <v>407</v>
      </c>
      <c r="Y133" s="689"/>
      <c r="Z133" s="689"/>
      <c r="AA133" s="676" t="s">
        <v>119</v>
      </c>
      <c r="AB133" s="696"/>
      <c r="AC133" s="697"/>
      <c r="AD133" s="685">
        <v>135</v>
      </c>
      <c r="AE133" s="686">
        <v>8</v>
      </c>
      <c r="AF133" s="668">
        <v>5.9259259259259262E-2</v>
      </c>
      <c r="AG133" s="679"/>
      <c r="AH133" s="687" t="s">
        <v>551</v>
      </c>
      <c r="AI133" s="680">
        <v>278</v>
      </c>
      <c r="AJ133" s="681">
        <v>40</v>
      </c>
      <c r="AK133" s="682">
        <v>0.14388489208633093</v>
      </c>
    </row>
    <row r="134" spans="1:37" s="683" customFormat="1" ht="25.5">
      <c r="A134" s="684" t="s">
        <v>61</v>
      </c>
      <c r="B134" s="664" t="s">
        <v>407</v>
      </c>
      <c r="C134" s="664" t="s">
        <v>94</v>
      </c>
      <c r="D134" s="664"/>
      <c r="E134" s="664" t="s">
        <v>122</v>
      </c>
      <c r="F134" s="664" t="s">
        <v>563</v>
      </c>
      <c r="G134" s="664" t="s">
        <v>562</v>
      </c>
      <c r="H134" s="685">
        <v>42</v>
      </c>
      <c r="I134" s="686">
        <v>20</v>
      </c>
      <c r="J134" s="667">
        <v>22</v>
      </c>
      <c r="K134" s="668">
        <v>0.47619047619047616</v>
      </c>
      <c r="L134" s="668">
        <v>0.52380952380952384</v>
      </c>
      <c r="M134" s="668">
        <v>1</v>
      </c>
      <c r="N134" s="679"/>
      <c r="O134" s="687" t="s">
        <v>640</v>
      </c>
      <c r="P134" s="671">
        <v>109</v>
      </c>
      <c r="Q134" s="672">
        <v>94</v>
      </c>
      <c r="R134" s="672">
        <v>15</v>
      </c>
      <c r="S134" s="290">
        <v>0.86238532110091748</v>
      </c>
      <c r="T134" s="668">
        <v>0.13761467889908258</v>
      </c>
      <c r="U134" s="688">
        <v>1</v>
      </c>
      <c r="V134" s="675"/>
      <c r="W134" s="684" t="s">
        <v>61</v>
      </c>
      <c r="X134" s="676" t="s">
        <v>407</v>
      </c>
      <c r="Y134" s="689"/>
      <c r="Z134" s="689"/>
      <c r="AA134" s="676" t="s">
        <v>122</v>
      </c>
      <c r="AB134" s="690"/>
      <c r="AC134" s="691"/>
      <c r="AD134" s="685">
        <v>42</v>
      </c>
      <c r="AE134" s="686">
        <v>9</v>
      </c>
      <c r="AF134" s="668">
        <v>0.21428571428571427</v>
      </c>
      <c r="AG134" s="679"/>
      <c r="AH134" s="687" t="s">
        <v>640</v>
      </c>
      <c r="AI134" s="680">
        <v>109</v>
      </c>
      <c r="AJ134" s="681">
        <v>23</v>
      </c>
      <c r="AK134" s="682">
        <v>0.21100917431192662</v>
      </c>
    </row>
    <row r="135" spans="1:37" s="683" customFormat="1" ht="51">
      <c r="A135" s="684" t="s">
        <v>123</v>
      </c>
      <c r="B135" s="664" t="s">
        <v>407</v>
      </c>
      <c r="C135" s="664" t="s">
        <v>94</v>
      </c>
      <c r="D135" s="664"/>
      <c r="E135" s="664" t="s">
        <v>124</v>
      </c>
      <c r="F135" s="664" t="s">
        <v>561</v>
      </c>
      <c r="G135" s="664" t="s">
        <v>562</v>
      </c>
      <c r="H135" s="685">
        <v>45</v>
      </c>
      <c r="I135" s="686">
        <v>23</v>
      </c>
      <c r="J135" s="667">
        <v>22</v>
      </c>
      <c r="K135" s="668">
        <v>0.51111111111111107</v>
      </c>
      <c r="L135" s="668">
        <v>0.48888888888888887</v>
      </c>
      <c r="M135" s="668">
        <v>1</v>
      </c>
      <c r="N135" s="679"/>
      <c r="O135" s="687" t="s">
        <v>459</v>
      </c>
      <c r="P135" s="671" t="s">
        <v>672</v>
      </c>
      <c r="Q135" s="672" t="s">
        <v>672</v>
      </c>
      <c r="R135" s="672" t="s">
        <v>672</v>
      </c>
      <c r="S135" s="290" t="s">
        <v>672</v>
      </c>
      <c r="T135" s="668" t="s">
        <v>672</v>
      </c>
      <c r="U135" s="688" t="s">
        <v>672</v>
      </c>
      <c r="V135" s="675"/>
      <c r="W135" s="684" t="s">
        <v>123</v>
      </c>
      <c r="X135" s="676" t="s">
        <v>407</v>
      </c>
      <c r="Y135" s="689"/>
      <c r="Z135" s="689"/>
      <c r="AA135" s="676" t="s">
        <v>124</v>
      </c>
      <c r="AB135" s="690"/>
      <c r="AC135" s="691"/>
      <c r="AD135" s="685">
        <v>45</v>
      </c>
      <c r="AE135" s="686">
        <v>11</v>
      </c>
      <c r="AF135" s="668">
        <v>0.24444444444444444</v>
      </c>
      <c r="AG135" s="679"/>
      <c r="AH135" s="687" t="s">
        <v>459</v>
      </c>
      <c r="AI135" s="680">
        <v>524</v>
      </c>
      <c r="AJ135" s="681">
        <v>51</v>
      </c>
      <c r="AK135" s="682">
        <v>9.7328244274809156E-2</v>
      </c>
    </row>
    <row r="136" spans="1:37" s="683" customFormat="1" ht="25.5">
      <c r="A136" s="684" t="s">
        <v>59</v>
      </c>
      <c r="B136" s="664" t="s">
        <v>407</v>
      </c>
      <c r="C136" s="664" t="s">
        <v>102</v>
      </c>
      <c r="D136" s="664"/>
      <c r="E136" s="664" t="s">
        <v>125</v>
      </c>
      <c r="F136" s="664" t="s">
        <v>564</v>
      </c>
      <c r="G136" s="664" t="s">
        <v>565</v>
      </c>
      <c r="H136" s="685">
        <v>39</v>
      </c>
      <c r="I136" s="686">
        <v>21</v>
      </c>
      <c r="J136" s="667">
        <v>18</v>
      </c>
      <c r="K136" s="668">
        <v>0.53846153846153844</v>
      </c>
      <c r="L136" s="668">
        <v>0.46153846153846156</v>
      </c>
      <c r="M136" s="668">
        <v>1</v>
      </c>
      <c r="N136" s="679"/>
      <c r="O136" s="687" t="s">
        <v>412</v>
      </c>
      <c r="P136" s="671" t="s">
        <v>320</v>
      </c>
      <c r="Q136" s="672" t="s">
        <v>320</v>
      </c>
      <c r="R136" s="672" t="s">
        <v>320</v>
      </c>
      <c r="S136" s="290" t="s">
        <v>320</v>
      </c>
      <c r="T136" s="668" t="s">
        <v>320</v>
      </c>
      <c r="U136" s="688" t="s">
        <v>320</v>
      </c>
      <c r="V136" s="675"/>
      <c r="W136" s="684" t="s">
        <v>59</v>
      </c>
      <c r="X136" s="676" t="s">
        <v>407</v>
      </c>
      <c r="Y136" s="689"/>
      <c r="Z136" s="689"/>
      <c r="AA136" s="676" t="s">
        <v>125</v>
      </c>
      <c r="AB136" s="690"/>
      <c r="AC136" s="691"/>
      <c r="AD136" s="685">
        <v>39</v>
      </c>
      <c r="AE136" s="686">
        <v>16</v>
      </c>
      <c r="AF136" s="668">
        <v>0.41025641025641024</v>
      </c>
      <c r="AG136" s="679"/>
      <c r="AH136" s="687" t="s">
        <v>412</v>
      </c>
      <c r="AI136" s="680">
        <v>1286</v>
      </c>
      <c r="AJ136" s="681">
        <v>21</v>
      </c>
      <c r="AK136" s="682">
        <v>1.6329704510108865E-2</v>
      </c>
    </row>
    <row r="137" spans="1:37" s="683" customFormat="1" ht="25.5">
      <c r="A137" s="684" t="s">
        <v>64</v>
      </c>
      <c r="B137" s="664" t="s">
        <v>407</v>
      </c>
      <c r="C137" s="664" t="s">
        <v>102</v>
      </c>
      <c r="D137" s="664"/>
      <c r="E137" s="664" t="s">
        <v>126</v>
      </c>
      <c r="F137" s="664" t="s">
        <v>564</v>
      </c>
      <c r="G137" s="664" t="s">
        <v>565</v>
      </c>
      <c r="H137" s="685">
        <v>515</v>
      </c>
      <c r="I137" s="686">
        <v>380</v>
      </c>
      <c r="J137" s="667">
        <v>135</v>
      </c>
      <c r="K137" s="668">
        <v>0.73786407766990292</v>
      </c>
      <c r="L137" s="668">
        <v>0.26213592233009708</v>
      </c>
      <c r="M137" s="668">
        <v>1</v>
      </c>
      <c r="N137" s="679"/>
      <c r="O137" s="687" t="s">
        <v>460</v>
      </c>
      <c r="P137" s="671">
        <v>482</v>
      </c>
      <c r="Q137" s="672">
        <v>170</v>
      </c>
      <c r="R137" s="672">
        <v>312</v>
      </c>
      <c r="S137" s="290">
        <v>0.35269709543568467</v>
      </c>
      <c r="T137" s="668">
        <v>0.64730290456431538</v>
      </c>
      <c r="U137" s="688">
        <v>1</v>
      </c>
      <c r="V137" s="675"/>
      <c r="W137" s="684" t="s">
        <v>64</v>
      </c>
      <c r="X137" s="676" t="s">
        <v>407</v>
      </c>
      <c r="Y137" s="689"/>
      <c r="Z137" s="689"/>
      <c r="AA137" s="676" t="s">
        <v>126</v>
      </c>
      <c r="AB137" s="690"/>
      <c r="AC137" s="691"/>
      <c r="AD137" s="685">
        <v>515</v>
      </c>
      <c r="AE137" s="686">
        <v>93</v>
      </c>
      <c r="AF137" s="668">
        <v>0.18058252427184465</v>
      </c>
      <c r="AG137" s="679"/>
      <c r="AH137" s="687" t="s">
        <v>460</v>
      </c>
      <c r="AI137" s="680">
        <v>482</v>
      </c>
      <c r="AJ137" s="681">
        <v>50</v>
      </c>
      <c r="AK137" s="682">
        <v>0.1037344398340249</v>
      </c>
    </row>
    <row r="138" spans="1:37" s="683" customFormat="1" ht="38.25">
      <c r="A138" s="684" t="s">
        <v>735</v>
      </c>
      <c r="B138" s="684" t="s">
        <v>735</v>
      </c>
      <c r="C138" s="664" t="s">
        <v>94</v>
      </c>
      <c r="D138" s="664"/>
      <c r="E138" s="664" t="s">
        <v>127</v>
      </c>
      <c r="F138" s="664" t="s">
        <v>566</v>
      </c>
      <c r="G138" s="664" t="s">
        <v>567</v>
      </c>
      <c r="H138" s="685">
        <v>2444</v>
      </c>
      <c r="I138" s="686">
        <v>2074</v>
      </c>
      <c r="J138" s="667">
        <v>370</v>
      </c>
      <c r="K138" s="668">
        <v>0.8486088379705401</v>
      </c>
      <c r="L138" s="668">
        <v>0.1513911620294599</v>
      </c>
      <c r="M138" s="668">
        <v>1</v>
      </c>
      <c r="N138" s="679"/>
      <c r="O138" s="687" t="s">
        <v>545</v>
      </c>
      <c r="P138" s="671" t="s">
        <v>672</v>
      </c>
      <c r="Q138" s="672" t="s">
        <v>672</v>
      </c>
      <c r="R138" s="672" t="s">
        <v>672</v>
      </c>
      <c r="S138" s="290" t="s">
        <v>672</v>
      </c>
      <c r="T138" s="668" t="s">
        <v>672</v>
      </c>
      <c r="U138" s="688" t="s">
        <v>672</v>
      </c>
      <c r="V138" s="675"/>
      <c r="W138" s="684" t="s">
        <v>639</v>
      </c>
      <c r="X138" s="676" t="s">
        <v>639</v>
      </c>
      <c r="Y138" s="689"/>
      <c r="Z138" s="689"/>
      <c r="AA138" s="676" t="s">
        <v>127</v>
      </c>
      <c r="AB138" s="690"/>
      <c r="AC138" s="691"/>
      <c r="AD138" s="685">
        <v>2444</v>
      </c>
      <c r="AE138" s="686">
        <v>496</v>
      </c>
      <c r="AF138" s="668">
        <v>0.20294599018003273</v>
      </c>
      <c r="AG138" s="679"/>
      <c r="AH138" s="687" t="s">
        <v>545</v>
      </c>
      <c r="AI138" s="680">
        <v>0</v>
      </c>
      <c r="AJ138" s="681">
        <v>0</v>
      </c>
      <c r="AK138" s="682" t="s">
        <v>320</v>
      </c>
    </row>
    <row r="139" spans="1:37" s="683" customFormat="1" ht="25.5">
      <c r="A139" s="684" t="s">
        <v>66</v>
      </c>
      <c r="B139" s="664" t="s">
        <v>460</v>
      </c>
      <c r="C139" s="664" t="s">
        <v>94</v>
      </c>
      <c r="D139" s="664"/>
      <c r="E139" s="664" t="s">
        <v>128</v>
      </c>
      <c r="F139" s="664" t="s">
        <v>129</v>
      </c>
      <c r="G139" s="664" t="s">
        <v>129</v>
      </c>
      <c r="H139" s="685">
        <v>99</v>
      </c>
      <c r="I139" s="686">
        <v>47</v>
      </c>
      <c r="J139" s="667">
        <v>52</v>
      </c>
      <c r="K139" s="668">
        <v>0.47474747474747475</v>
      </c>
      <c r="L139" s="668">
        <v>0.5252525252525253</v>
      </c>
      <c r="M139" s="668">
        <v>1</v>
      </c>
      <c r="N139" s="679"/>
      <c r="O139" s="687" t="s">
        <v>638</v>
      </c>
      <c r="P139" s="671">
        <v>0</v>
      </c>
      <c r="Q139" s="672">
        <v>0</v>
      </c>
      <c r="R139" s="672">
        <v>0</v>
      </c>
      <c r="S139" s="290" t="s">
        <v>320</v>
      </c>
      <c r="T139" s="668" t="s">
        <v>320</v>
      </c>
      <c r="U139" s="688">
        <v>0</v>
      </c>
      <c r="V139" s="675"/>
      <c r="W139" s="684" t="s">
        <v>66</v>
      </c>
      <c r="X139" s="676" t="s">
        <v>460</v>
      </c>
      <c r="Y139" s="689"/>
      <c r="Z139" s="689"/>
      <c r="AA139" s="676" t="s">
        <v>128</v>
      </c>
      <c r="AB139" s="690"/>
      <c r="AC139" s="691"/>
      <c r="AD139" s="685">
        <v>99</v>
      </c>
      <c r="AE139" s="686">
        <v>3</v>
      </c>
      <c r="AF139" s="668">
        <v>3.0303030303030304E-2</v>
      </c>
      <c r="AG139" s="679"/>
      <c r="AH139" s="687" t="s">
        <v>638</v>
      </c>
      <c r="AI139" s="680">
        <v>0</v>
      </c>
      <c r="AJ139" s="681">
        <v>0</v>
      </c>
      <c r="AK139" s="682" t="s">
        <v>320</v>
      </c>
    </row>
    <row r="140" spans="1:37" s="683" customFormat="1" ht="51">
      <c r="A140" s="684" t="s">
        <v>74</v>
      </c>
      <c r="B140" s="664" t="s">
        <v>460</v>
      </c>
      <c r="C140" s="664" t="s">
        <v>94</v>
      </c>
      <c r="D140" s="664"/>
      <c r="E140" s="664" t="s">
        <v>130</v>
      </c>
      <c r="F140" s="664" t="s">
        <v>568</v>
      </c>
      <c r="G140" s="664" t="s">
        <v>569</v>
      </c>
      <c r="H140" s="685">
        <v>39</v>
      </c>
      <c r="I140" s="686">
        <v>13</v>
      </c>
      <c r="J140" s="667">
        <v>26</v>
      </c>
      <c r="K140" s="668">
        <v>0.33333333333333331</v>
      </c>
      <c r="L140" s="668">
        <v>0.66666666666666663</v>
      </c>
      <c r="M140" s="668">
        <v>1</v>
      </c>
      <c r="N140" s="679"/>
      <c r="O140" s="687" t="s">
        <v>427</v>
      </c>
      <c r="P140" s="671">
        <v>4401</v>
      </c>
      <c r="Q140" s="672">
        <v>598</v>
      </c>
      <c r="R140" s="672">
        <v>3803</v>
      </c>
      <c r="S140" s="290">
        <v>0.13587820949784141</v>
      </c>
      <c r="T140" s="668">
        <v>0.86412179050215854</v>
      </c>
      <c r="U140" s="688">
        <v>1</v>
      </c>
      <c r="V140" s="675"/>
      <c r="W140" s="684" t="s">
        <v>74</v>
      </c>
      <c r="X140" s="676" t="s">
        <v>460</v>
      </c>
      <c r="Y140" s="689"/>
      <c r="Z140" s="689"/>
      <c r="AA140" s="676" t="s">
        <v>130</v>
      </c>
      <c r="AB140" s="690"/>
      <c r="AC140" s="691"/>
      <c r="AD140" s="685">
        <v>39</v>
      </c>
      <c r="AE140" s="686">
        <v>6</v>
      </c>
      <c r="AF140" s="668">
        <v>0.15384615384615385</v>
      </c>
      <c r="AG140" s="679"/>
      <c r="AH140" s="687" t="s">
        <v>427</v>
      </c>
      <c r="AI140" s="680">
        <v>4401</v>
      </c>
      <c r="AJ140" s="681">
        <v>1371</v>
      </c>
      <c r="AK140" s="682">
        <v>0.31152010906612132</v>
      </c>
    </row>
    <row r="141" spans="1:37" s="683" customFormat="1" ht="102">
      <c r="A141" s="684" t="s">
        <v>131</v>
      </c>
      <c r="B141" s="664" t="s">
        <v>460</v>
      </c>
      <c r="C141" s="664" t="s">
        <v>94</v>
      </c>
      <c r="D141" s="664"/>
      <c r="E141" s="664" t="s">
        <v>132</v>
      </c>
      <c r="F141" s="664" t="s">
        <v>570</v>
      </c>
      <c r="G141" s="664" t="s">
        <v>571</v>
      </c>
      <c r="H141" s="685">
        <v>149</v>
      </c>
      <c r="I141" s="686">
        <v>27</v>
      </c>
      <c r="J141" s="667">
        <v>122</v>
      </c>
      <c r="K141" s="668">
        <v>0.18120805369127516</v>
      </c>
      <c r="L141" s="668">
        <v>0.81879194630872487</v>
      </c>
      <c r="M141" s="668">
        <v>1</v>
      </c>
      <c r="N141" s="679"/>
      <c r="O141" s="687" t="s">
        <v>398</v>
      </c>
      <c r="P141" s="671">
        <v>19004</v>
      </c>
      <c r="Q141" s="671">
        <v>12368</v>
      </c>
      <c r="R141" s="671">
        <v>5248</v>
      </c>
      <c r="S141" s="290">
        <v>0.65081035571458645</v>
      </c>
      <c r="T141" s="668">
        <v>0.27615238897074301</v>
      </c>
      <c r="U141" s="688">
        <v>0.92696274468532946</v>
      </c>
      <c r="V141" s="675"/>
      <c r="W141" s="684" t="s">
        <v>131</v>
      </c>
      <c r="X141" s="676" t="s">
        <v>460</v>
      </c>
      <c r="Y141" s="689"/>
      <c r="Z141" s="689"/>
      <c r="AA141" s="676" t="s">
        <v>132</v>
      </c>
      <c r="AB141" s="690"/>
      <c r="AC141" s="691"/>
      <c r="AD141" s="685">
        <v>149</v>
      </c>
      <c r="AE141" s="686">
        <v>24</v>
      </c>
      <c r="AF141" s="668">
        <v>0.16107382550335569</v>
      </c>
      <c r="AG141" s="679"/>
      <c r="AH141" s="687" t="s">
        <v>398</v>
      </c>
      <c r="AI141" s="680">
        <v>19004</v>
      </c>
      <c r="AJ141" s="680">
        <v>7656</v>
      </c>
      <c r="AK141" s="682">
        <v>0.40286255525152598</v>
      </c>
    </row>
    <row r="142" spans="1:37" s="683" customFormat="1" ht="51">
      <c r="A142" s="684" t="s">
        <v>133</v>
      </c>
      <c r="B142" s="664" t="s">
        <v>427</v>
      </c>
      <c r="C142" s="664" t="s">
        <v>137</v>
      </c>
      <c r="D142" s="664"/>
      <c r="E142" s="664" t="s">
        <v>134</v>
      </c>
      <c r="F142" s="664" t="s">
        <v>135</v>
      </c>
      <c r="G142" s="664" t="s">
        <v>136</v>
      </c>
      <c r="H142" s="685">
        <v>4401</v>
      </c>
      <c r="I142" s="686">
        <v>598</v>
      </c>
      <c r="J142" s="667">
        <v>3803</v>
      </c>
      <c r="K142" s="668">
        <v>0.13587820949784141</v>
      </c>
      <c r="L142" s="668">
        <v>0.86548511701885933</v>
      </c>
      <c r="M142" s="668">
        <v>1.0013633265167008</v>
      </c>
      <c r="N142" s="679"/>
      <c r="O142" s="687" t="s">
        <v>400</v>
      </c>
      <c r="P142" s="671" t="s">
        <v>672</v>
      </c>
      <c r="Q142" s="672" t="s">
        <v>672</v>
      </c>
      <c r="R142" s="672" t="s">
        <v>672</v>
      </c>
      <c r="S142" s="290" t="s">
        <v>672</v>
      </c>
      <c r="T142" s="668" t="s">
        <v>672</v>
      </c>
      <c r="U142" s="688" t="s">
        <v>672</v>
      </c>
      <c r="V142" s="675"/>
      <c r="W142" s="684" t="s">
        <v>133</v>
      </c>
      <c r="X142" s="676" t="s">
        <v>427</v>
      </c>
      <c r="Y142" s="698"/>
      <c r="Z142" s="698"/>
      <c r="AA142" s="676" t="s">
        <v>134</v>
      </c>
      <c r="AB142" s="699"/>
      <c r="AC142" s="700"/>
      <c r="AD142" s="685">
        <v>4401</v>
      </c>
      <c r="AE142" s="686">
        <v>1371</v>
      </c>
      <c r="AF142" s="668">
        <v>0.31152010906612132</v>
      </c>
      <c r="AG142" s="679"/>
      <c r="AH142" s="687" t="s">
        <v>400</v>
      </c>
      <c r="AI142" s="680">
        <v>205</v>
      </c>
      <c r="AJ142" s="681">
        <v>19</v>
      </c>
      <c r="AK142" s="682">
        <v>9.2682926829268292E-2</v>
      </c>
    </row>
    <row r="143" spans="1:37" s="683" customFormat="1" ht="38.25">
      <c r="A143" s="684" t="s">
        <v>71</v>
      </c>
      <c r="B143" s="664" t="s">
        <v>218</v>
      </c>
      <c r="C143" s="664" t="s">
        <v>137</v>
      </c>
      <c r="D143" s="664" t="s">
        <v>138</v>
      </c>
      <c r="E143" s="664" t="s">
        <v>139</v>
      </c>
      <c r="F143" s="664" t="s">
        <v>140</v>
      </c>
      <c r="G143" s="664" t="s">
        <v>140</v>
      </c>
      <c r="H143" s="685">
        <v>784</v>
      </c>
      <c r="I143" s="686">
        <v>612</v>
      </c>
      <c r="J143" s="667">
        <v>172</v>
      </c>
      <c r="K143" s="668">
        <v>0.78061224489795922</v>
      </c>
      <c r="L143" s="668">
        <v>0.21938775510204081</v>
      </c>
      <c r="M143" s="668">
        <v>1</v>
      </c>
      <c r="N143" s="679"/>
      <c r="O143" s="687" t="s">
        <v>401</v>
      </c>
      <c r="P143" s="671" t="s">
        <v>672</v>
      </c>
      <c r="Q143" s="672" t="s">
        <v>672</v>
      </c>
      <c r="R143" s="672" t="s">
        <v>672</v>
      </c>
      <c r="S143" s="290" t="s">
        <v>672</v>
      </c>
      <c r="T143" s="668" t="s">
        <v>672</v>
      </c>
      <c r="U143" s="688" t="s">
        <v>672</v>
      </c>
      <c r="V143" s="675"/>
      <c r="W143" s="684" t="s">
        <v>71</v>
      </c>
      <c r="X143" s="676" t="s">
        <v>218</v>
      </c>
      <c r="Y143" s="689"/>
      <c r="Z143" s="689"/>
      <c r="AA143" s="676" t="s">
        <v>139</v>
      </c>
      <c r="AB143" s="690"/>
      <c r="AC143" s="691"/>
      <c r="AD143" s="685">
        <v>784</v>
      </c>
      <c r="AE143" s="686">
        <v>5</v>
      </c>
      <c r="AF143" s="668">
        <v>6.3775510204081634E-3</v>
      </c>
      <c r="AG143" s="679"/>
      <c r="AH143" s="687" t="s">
        <v>401</v>
      </c>
      <c r="AI143" s="680">
        <v>4003</v>
      </c>
      <c r="AJ143" s="681">
        <v>1949</v>
      </c>
      <c r="AK143" s="682">
        <v>0.48688483637272045</v>
      </c>
    </row>
    <row r="144" spans="1:37" s="683" customFormat="1" ht="51">
      <c r="A144" s="684" t="s">
        <v>29</v>
      </c>
      <c r="B144" s="664" t="s">
        <v>29</v>
      </c>
      <c r="C144" s="664" t="s">
        <v>94</v>
      </c>
      <c r="D144" s="664" t="s">
        <v>572</v>
      </c>
      <c r="E144" s="664" t="s">
        <v>141</v>
      </c>
      <c r="F144" s="664" t="s">
        <v>563</v>
      </c>
      <c r="G144" s="664" t="s">
        <v>573</v>
      </c>
      <c r="H144" s="685">
        <v>2836</v>
      </c>
      <c r="I144" s="686">
        <v>2172</v>
      </c>
      <c r="J144" s="667">
        <v>664</v>
      </c>
      <c r="K144" s="668">
        <v>0.76586741889985899</v>
      </c>
      <c r="L144" s="668">
        <v>0.23413258110014104</v>
      </c>
      <c r="M144" s="668">
        <v>1</v>
      </c>
      <c r="N144" s="679"/>
      <c r="O144" s="687" t="s">
        <v>402</v>
      </c>
      <c r="P144" s="671" t="s">
        <v>672</v>
      </c>
      <c r="Q144" s="672" t="s">
        <v>672</v>
      </c>
      <c r="R144" s="672" t="s">
        <v>672</v>
      </c>
      <c r="S144" s="290" t="s">
        <v>672</v>
      </c>
      <c r="T144" s="668" t="s">
        <v>672</v>
      </c>
      <c r="U144" s="688" t="s">
        <v>672</v>
      </c>
      <c r="V144" s="675"/>
      <c r="W144" s="684" t="s">
        <v>29</v>
      </c>
      <c r="X144" s="676" t="s">
        <v>29</v>
      </c>
      <c r="Y144" s="689"/>
      <c r="Z144" s="689"/>
      <c r="AA144" s="676" t="s">
        <v>141</v>
      </c>
      <c r="AB144" s="690"/>
      <c r="AC144" s="691"/>
      <c r="AD144" s="685">
        <v>2836</v>
      </c>
      <c r="AE144" s="686">
        <v>2488</v>
      </c>
      <c r="AF144" s="668">
        <v>0.87729196050775737</v>
      </c>
      <c r="AG144" s="679"/>
      <c r="AH144" s="687" t="s">
        <v>402</v>
      </c>
      <c r="AI144" s="680">
        <v>10521</v>
      </c>
      <c r="AJ144" s="681">
        <v>4417</v>
      </c>
      <c r="AK144" s="682">
        <v>0.41982701264138389</v>
      </c>
    </row>
    <row r="145" spans="1:37" s="683" customFormat="1" ht="38.25">
      <c r="A145" s="684" t="s">
        <v>47</v>
      </c>
      <c r="B145" s="664" t="s">
        <v>544</v>
      </c>
      <c r="C145" s="664" t="s">
        <v>142</v>
      </c>
      <c r="D145" s="664"/>
      <c r="E145" s="664" t="s">
        <v>144</v>
      </c>
      <c r="F145" s="664" t="s">
        <v>626</v>
      </c>
      <c r="G145" s="664" t="s">
        <v>574</v>
      </c>
      <c r="H145" s="685">
        <v>81</v>
      </c>
      <c r="I145" s="686">
        <v>58</v>
      </c>
      <c r="J145" s="667">
        <v>23</v>
      </c>
      <c r="K145" s="668">
        <v>0.71604938271604934</v>
      </c>
      <c r="L145" s="668">
        <v>0.2839506172839506</v>
      </c>
      <c r="M145" s="668">
        <v>1</v>
      </c>
      <c r="N145" s="679"/>
      <c r="O145" s="687" t="s">
        <v>403</v>
      </c>
      <c r="P145" s="671" t="s">
        <v>672</v>
      </c>
      <c r="Q145" s="672" t="s">
        <v>672</v>
      </c>
      <c r="R145" s="672" t="s">
        <v>672</v>
      </c>
      <c r="S145" s="290" t="s">
        <v>672</v>
      </c>
      <c r="T145" s="668" t="s">
        <v>672</v>
      </c>
      <c r="U145" s="688" t="s">
        <v>672</v>
      </c>
      <c r="V145" s="675"/>
      <c r="W145" s="684" t="s">
        <v>47</v>
      </c>
      <c r="X145" s="676" t="s">
        <v>544</v>
      </c>
      <c r="Y145" s="689"/>
      <c r="Z145" s="689"/>
      <c r="AA145" s="676" t="s">
        <v>144</v>
      </c>
      <c r="AB145" s="690"/>
      <c r="AC145" s="691"/>
      <c r="AD145" s="685">
        <v>81</v>
      </c>
      <c r="AE145" s="686">
        <v>55</v>
      </c>
      <c r="AF145" s="668">
        <v>0.67901234567901236</v>
      </c>
      <c r="AG145" s="679"/>
      <c r="AH145" s="687" t="s">
        <v>403</v>
      </c>
      <c r="AI145" s="680">
        <v>4275</v>
      </c>
      <c r="AJ145" s="681">
        <v>1271</v>
      </c>
      <c r="AK145" s="682">
        <v>0.29730994152046786</v>
      </c>
    </row>
    <row r="146" spans="1:37" s="683" customFormat="1" ht="45" customHeight="1">
      <c r="A146" s="684" t="s">
        <v>46</v>
      </c>
      <c r="B146" s="664" t="s">
        <v>544</v>
      </c>
      <c r="C146" s="664" t="s">
        <v>145</v>
      </c>
      <c r="D146" s="664"/>
      <c r="E146" s="664" t="s">
        <v>146</v>
      </c>
      <c r="F146" s="664" t="s">
        <v>563</v>
      </c>
      <c r="G146" s="664" t="s">
        <v>575</v>
      </c>
      <c r="H146" s="685">
        <v>8</v>
      </c>
      <c r="I146" s="686">
        <v>4</v>
      </c>
      <c r="J146" s="667">
        <v>4</v>
      </c>
      <c r="K146" s="668">
        <v>0.5</v>
      </c>
      <c r="L146" s="668">
        <v>0.5</v>
      </c>
      <c r="M146" s="668">
        <v>1</v>
      </c>
      <c r="N146" s="679"/>
      <c r="O146" s="687" t="s">
        <v>399</v>
      </c>
      <c r="P146" s="671" t="s">
        <v>672</v>
      </c>
      <c r="Q146" s="672" t="s">
        <v>672</v>
      </c>
      <c r="R146" s="672" t="s">
        <v>672</v>
      </c>
      <c r="S146" s="290" t="s">
        <v>672</v>
      </c>
      <c r="T146" s="668" t="s">
        <v>672</v>
      </c>
      <c r="U146" s="688" t="s">
        <v>672</v>
      </c>
      <c r="V146" s="675"/>
      <c r="W146" s="684" t="s">
        <v>46</v>
      </c>
      <c r="X146" s="676" t="s">
        <v>544</v>
      </c>
      <c r="Y146" s="689"/>
      <c r="Z146" s="689"/>
      <c r="AA146" s="676" t="s">
        <v>146</v>
      </c>
      <c r="AB146" s="690"/>
      <c r="AC146" s="691"/>
      <c r="AD146" s="685">
        <v>8</v>
      </c>
      <c r="AE146" s="686">
        <v>4</v>
      </c>
      <c r="AF146" s="668">
        <v>0.5</v>
      </c>
      <c r="AG146" s="679"/>
      <c r="AH146" s="687" t="s">
        <v>399</v>
      </c>
      <c r="AI146" s="680">
        <v>0</v>
      </c>
      <c r="AJ146" s="681">
        <v>0</v>
      </c>
      <c r="AK146" s="682" t="s">
        <v>320</v>
      </c>
    </row>
    <row r="147" spans="1:37" s="683" customFormat="1" ht="51.75" thickBot="1">
      <c r="A147" s="684" t="s">
        <v>40</v>
      </c>
      <c r="B147" s="664" t="s">
        <v>40</v>
      </c>
      <c r="C147" s="664" t="s">
        <v>147</v>
      </c>
      <c r="D147" s="664"/>
      <c r="E147" s="664" t="s">
        <v>148</v>
      </c>
      <c r="F147" s="664" t="s">
        <v>576</v>
      </c>
      <c r="G147" s="664" t="s">
        <v>577</v>
      </c>
      <c r="H147" s="685">
        <v>150</v>
      </c>
      <c r="I147" s="686">
        <v>121</v>
      </c>
      <c r="J147" s="667">
        <v>29</v>
      </c>
      <c r="K147" s="668">
        <v>0.80666666666666664</v>
      </c>
      <c r="L147" s="668">
        <v>0.19333333333333333</v>
      </c>
      <c r="M147" s="668">
        <v>1</v>
      </c>
      <c r="N147" s="679"/>
      <c r="O147" s="706"/>
      <c r="P147" s="738"/>
      <c r="Q147" s="738"/>
      <c r="R147" s="738"/>
      <c r="S147" s="739"/>
      <c r="T147" s="739"/>
      <c r="U147" s="739"/>
      <c r="V147" s="675"/>
      <c r="W147" s="684" t="s">
        <v>40</v>
      </c>
      <c r="X147" s="676" t="s">
        <v>40</v>
      </c>
      <c r="Y147" s="689"/>
      <c r="Z147" s="689"/>
      <c r="AA147" s="676" t="s">
        <v>148</v>
      </c>
      <c r="AB147" s="690"/>
      <c r="AC147" s="691"/>
      <c r="AD147" s="685">
        <v>150</v>
      </c>
      <c r="AE147" s="686">
        <v>123</v>
      </c>
      <c r="AF147" s="668">
        <v>0.82</v>
      </c>
      <c r="AG147" s="679"/>
      <c r="AH147" s="701" t="s">
        <v>545</v>
      </c>
      <c r="AI147" s="703">
        <v>0</v>
      </c>
      <c r="AJ147" s="704">
        <v>0</v>
      </c>
      <c r="AK147" s="705" t="s">
        <v>320</v>
      </c>
    </row>
    <row r="148" spans="1:37" s="683" customFormat="1" ht="45" customHeight="1">
      <c r="A148" s="684" t="s">
        <v>41</v>
      </c>
      <c r="B148" s="664" t="s">
        <v>544</v>
      </c>
      <c r="C148" s="664" t="s">
        <v>145</v>
      </c>
      <c r="D148" s="664"/>
      <c r="E148" s="664" t="s">
        <v>149</v>
      </c>
      <c r="F148" s="664" t="s">
        <v>578</v>
      </c>
      <c r="G148" s="664" t="s">
        <v>579</v>
      </c>
      <c r="H148" s="685">
        <v>469</v>
      </c>
      <c r="I148" s="686">
        <v>389</v>
      </c>
      <c r="J148" s="667">
        <v>80</v>
      </c>
      <c r="K148" s="668">
        <v>0.82942430703624737</v>
      </c>
      <c r="L148" s="668">
        <v>0.17057569296375266</v>
      </c>
      <c r="M148" s="668">
        <v>1</v>
      </c>
      <c r="N148" s="679"/>
      <c r="O148" s="675"/>
      <c r="P148" s="675"/>
      <c r="Q148" s="675"/>
      <c r="R148" s="675"/>
      <c r="S148" s="675"/>
      <c r="T148" s="675"/>
      <c r="U148" s="675"/>
      <c r="V148" s="675"/>
      <c r="W148" s="684" t="s">
        <v>41</v>
      </c>
      <c r="X148" s="676" t="s">
        <v>544</v>
      </c>
      <c r="Y148" s="689"/>
      <c r="Z148" s="689"/>
      <c r="AA148" s="676" t="s">
        <v>149</v>
      </c>
      <c r="AB148" s="696"/>
      <c r="AC148" s="697"/>
      <c r="AD148" s="685">
        <v>469</v>
      </c>
      <c r="AE148" s="686">
        <v>396</v>
      </c>
      <c r="AF148" s="668">
        <v>0.84434968017057566</v>
      </c>
      <c r="AG148" s="679"/>
      <c r="AH148" s="675"/>
      <c r="AI148" s="707"/>
      <c r="AJ148" s="707"/>
      <c r="AK148" s="708"/>
    </row>
    <row r="149" spans="1:37" s="683" customFormat="1" ht="45" customHeight="1">
      <c r="A149" s="684" t="s">
        <v>45</v>
      </c>
      <c r="B149" s="664" t="s">
        <v>544</v>
      </c>
      <c r="C149" s="664" t="s">
        <v>145</v>
      </c>
      <c r="D149" s="664"/>
      <c r="E149" s="664" t="s">
        <v>150</v>
      </c>
      <c r="F149" s="664" t="s">
        <v>151</v>
      </c>
      <c r="G149" s="664" t="s">
        <v>151</v>
      </c>
      <c r="H149" s="685">
        <v>9</v>
      </c>
      <c r="I149" s="686">
        <v>3</v>
      </c>
      <c r="J149" s="667">
        <v>6</v>
      </c>
      <c r="K149" s="668">
        <v>0.33333333333333331</v>
      </c>
      <c r="L149" s="668">
        <v>0.66666666666666663</v>
      </c>
      <c r="M149" s="668">
        <v>1</v>
      </c>
      <c r="N149" s="679"/>
      <c r="O149" s="675"/>
      <c r="P149" s="675"/>
      <c r="Q149" s="675"/>
      <c r="R149" s="675"/>
      <c r="S149" s="675"/>
      <c r="T149" s="675"/>
      <c r="U149" s="675"/>
      <c r="V149" s="675"/>
      <c r="W149" s="684" t="s">
        <v>45</v>
      </c>
      <c r="X149" s="676" t="s">
        <v>544</v>
      </c>
      <c r="Y149" s="689"/>
      <c r="Z149" s="689"/>
      <c r="AA149" s="676" t="s">
        <v>150</v>
      </c>
      <c r="AB149" s="690"/>
      <c r="AC149" s="691"/>
      <c r="AD149" s="685">
        <v>9</v>
      </c>
      <c r="AE149" s="686">
        <v>2</v>
      </c>
      <c r="AF149" s="668">
        <v>0.22222222222222221</v>
      </c>
      <c r="AG149" s="679"/>
      <c r="AH149" s="675"/>
      <c r="AI149" s="707"/>
      <c r="AJ149" s="707"/>
      <c r="AK149" s="708"/>
    </row>
    <row r="150" spans="1:37" s="683" customFormat="1" ht="63.75">
      <c r="A150" s="684" t="s">
        <v>44</v>
      </c>
      <c r="B150" s="664" t="s">
        <v>544</v>
      </c>
      <c r="C150" s="664" t="s">
        <v>145</v>
      </c>
      <c r="D150" s="664"/>
      <c r="E150" s="664" t="s">
        <v>152</v>
      </c>
      <c r="F150" s="664" t="s">
        <v>580</v>
      </c>
      <c r="G150" s="664" t="s">
        <v>581</v>
      </c>
      <c r="H150" s="685">
        <v>350</v>
      </c>
      <c r="I150" s="686">
        <v>177</v>
      </c>
      <c r="J150" s="667">
        <v>173</v>
      </c>
      <c r="K150" s="668">
        <v>0.50571428571428567</v>
      </c>
      <c r="L150" s="668">
        <v>0.49428571428571427</v>
      </c>
      <c r="M150" s="668">
        <v>1</v>
      </c>
      <c r="N150" s="679"/>
      <c r="O150" s="675"/>
      <c r="P150" s="675"/>
      <c r="Q150" s="675"/>
      <c r="R150" s="675"/>
      <c r="S150" s="675"/>
      <c r="T150" s="675"/>
      <c r="U150" s="675"/>
      <c r="V150" s="675"/>
      <c r="W150" s="684" t="s">
        <v>44</v>
      </c>
      <c r="X150" s="676" t="s">
        <v>544</v>
      </c>
      <c r="Y150" s="689"/>
      <c r="Z150" s="689"/>
      <c r="AA150" s="676" t="s">
        <v>152</v>
      </c>
      <c r="AB150" s="690"/>
      <c r="AC150" s="691"/>
      <c r="AD150" s="685">
        <v>350</v>
      </c>
      <c r="AE150" s="686">
        <v>133</v>
      </c>
      <c r="AF150" s="668">
        <v>0.38</v>
      </c>
      <c r="AG150" s="679"/>
      <c r="AH150" s="675"/>
      <c r="AI150" s="711"/>
      <c r="AJ150" s="711"/>
      <c r="AK150" s="710"/>
    </row>
    <row r="151" spans="1:37" s="683" customFormat="1" ht="63.75">
      <c r="A151" s="684" t="s">
        <v>87</v>
      </c>
      <c r="B151" s="664" t="s">
        <v>460</v>
      </c>
      <c r="C151" s="664" t="s">
        <v>145</v>
      </c>
      <c r="D151" s="664"/>
      <c r="E151" s="664" t="s">
        <v>153</v>
      </c>
      <c r="F151" s="664" t="s">
        <v>154</v>
      </c>
      <c r="G151" s="664" t="s">
        <v>155</v>
      </c>
      <c r="H151" s="685">
        <v>14</v>
      </c>
      <c r="I151" s="686">
        <v>8</v>
      </c>
      <c r="J151" s="667">
        <v>6</v>
      </c>
      <c r="K151" s="668">
        <v>0.5714285714285714</v>
      </c>
      <c r="L151" s="668">
        <v>0.42857142857142855</v>
      </c>
      <c r="M151" s="668">
        <v>1</v>
      </c>
      <c r="N151" s="679"/>
      <c r="O151" s="675"/>
      <c r="P151" s="675"/>
      <c r="Q151" s="675"/>
      <c r="R151" s="675"/>
      <c r="S151" s="675"/>
      <c r="T151" s="675"/>
      <c r="U151" s="675"/>
      <c r="V151" s="675"/>
      <c r="W151" s="684" t="s">
        <v>87</v>
      </c>
      <c r="X151" s="676" t="s">
        <v>460</v>
      </c>
      <c r="Y151" s="689"/>
      <c r="Z151" s="689"/>
      <c r="AA151" s="676" t="s">
        <v>153</v>
      </c>
      <c r="AB151" s="690"/>
      <c r="AC151" s="691"/>
      <c r="AD151" s="685">
        <v>14</v>
      </c>
      <c r="AE151" s="686">
        <v>5</v>
      </c>
      <c r="AF151" s="668">
        <v>0.35714285714285715</v>
      </c>
      <c r="AG151" s="679"/>
      <c r="AH151" s="675"/>
      <c r="AI151" s="711"/>
      <c r="AJ151" s="711"/>
      <c r="AK151" s="710"/>
    </row>
    <row r="152" spans="1:37" s="683" customFormat="1" ht="45" customHeight="1">
      <c r="A152" s="684" t="s">
        <v>156</v>
      </c>
      <c r="B152" s="664" t="s">
        <v>544</v>
      </c>
      <c r="C152" s="664" t="s">
        <v>145</v>
      </c>
      <c r="D152" s="664"/>
      <c r="E152" s="664" t="s">
        <v>157</v>
      </c>
      <c r="F152" s="664" t="s">
        <v>563</v>
      </c>
      <c r="G152" s="664" t="s">
        <v>575</v>
      </c>
      <c r="H152" s="685">
        <v>19</v>
      </c>
      <c r="I152" s="686">
        <v>16</v>
      </c>
      <c r="J152" s="667">
        <v>3</v>
      </c>
      <c r="K152" s="668">
        <v>0.84210526315789469</v>
      </c>
      <c r="L152" s="668">
        <v>0.15789473684210525</v>
      </c>
      <c r="M152" s="668">
        <v>1</v>
      </c>
      <c r="N152" s="679"/>
      <c r="O152" s="675"/>
      <c r="P152" s="675"/>
      <c r="Q152" s="675"/>
      <c r="R152" s="675"/>
      <c r="S152" s="675"/>
      <c r="T152" s="675"/>
      <c r="U152" s="675"/>
      <c r="V152" s="675"/>
      <c r="W152" s="684" t="s">
        <v>156</v>
      </c>
      <c r="X152" s="676" t="s">
        <v>544</v>
      </c>
      <c r="Y152" s="689"/>
      <c r="Z152" s="689"/>
      <c r="AA152" s="676" t="s">
        <v>157</v>
      </c>
      <c r="AB152" s="690"/>
      <c r="AC152" s="691"/>
      <c r="AD152" s="685">
        <v>19</v>
      </c>
      <c r="AE152" s="686">
        <v>13</v>
      </c>
      <c r="AF152" s="668">
        <v>0.68421052631578949</v>
      </c>
      <c r="AG152" s="679"/>
      <c r="AH152" s="675"/>
      <c r="AI152" s="711"/>
      <c r="AJ152" s="711"/>
      <c r="AK152" s="710"/>
    </row>
    <row r="153" spans="1:37" s="683" customFormat="1" ht="38.25">
      <c r="A153" s="684" t="s">
        <v>158</v>
      </c>
      <c r="B153" s="664" t="s">
        <v>544</v>
      </c>
      <c r="C153" s="664" t="s">
        <v>145</v>
      </c>
      <c r="D153" s="664"/>
      <c r="E153" s="664" t="s">
        <v>159</v>
      </c>
      <c r="F153" s="664" t="s">
        <v>160</v>
      </c>
      <c r="G153" s="664" t="s">
        <v>161</v>
      </c>
      <c r="H153" s="685">
        <v>0</v>
      </c>
      <c r="I153" s="686">
        <v>0</v>
      </c>
      <c r="J153" s="667">
        <v>0</v>
      </c>
      <c r="K153" s="668" t="s">
        <v>320</v>
      </c>
      <c r="L153" s="668" t="s">
        <v>320</v>
      </c>
      <c r="M153" s="668">
        <v>0</v>
      </c>
      <c r="N153" s="679"/>
      <c r="O153" s="675"/>
      <c r="P153" s="675"/>
      <c r="Q153" s="675"/>
      <c r="R153" s="675"/>
      <c r="S153" s="675"/>
      <c r="T153" s="675"/>
      <c r="U153" s="675"/>
      <c r="V153" s="675"/>
      <c r="W153" s="684" t="s">
        <v>158</v>
      </c>
      <c r="X153" s="676" t="s">
        <v>544</v>
      </c>
      <c r="Y153" s="689"/>
      <c r="Z153" s="689"/>
      <c r="AA153" s="676" t="s">
        <v>159</v>
      </c>
      <c r="AB153" s="690"/>
      <c r="AC153" s="691"/>
      <c r="AD153" s="685">
        <v>0</v>
      </c>
      <c r="AE153" s="686">
        <v>0</v>
      </c>
      <c r="AF153" s="668" t="s">
        <v>320</v>
      </c>
      <c r="AG153" s="679"/>
      <c r="AH153" s="675"/>
      <c r="AI153" s="711"/>
      <c r="AJ153" s="711"/>
      <c r="AK153" s="710"/>
    </row>
    <row r="154" spans="1:37" s="683" customFormat="1" ht="60" customHeight="1">
      <c r="A154" s="684" t="s">
        <v>67</v>
      </c>
      <c r="B154" s="664" t="s">
        <v>460</v>
      </c>
      <c r="C154" s="664" t="s">
        <v>162</v>
      </c>
      <c r="D154" s="664"/>
      <c r="E154" s="664" t="s">
        <v>163</v>
      </c>
      <c r="F154" s="664" t="s">
        <v>582</v>
      </c>
      <c r="G154" s="664" t="s">
        <v>574</v>
      </c>
      <c r="H154" s="685">
        <v>26</v>
      </c>
      <c r="I154" s="686">
        <v>12</v>
      </c>
      <c r="J154" s="667">
        <v>14</v>
      </c>
      <c r="K154" s="668">
        <v>0.46153846153846156</v>
      </c>
      <c r="L154" s="668">
        <v>0.53846153846153844</v>
      </c>
      <c r="M154" s="668">
        <v>1</v>
      </c>
      <c r="N154" s="679"/>
      <c r="O154" s="675"/>
      <c r="P154" s="675"/>
      <c r="Q154" s="675"/>
      <c r="R154" s="675"/>
      <c r="S154" s="675"/>
      <c r="T154" s="675"/>
      <c r="U154" s="675"/>
      <c r="V154" s="675"/>
      <c r="W154" s="684" t="s">
        <v>67</v>
      </c>
      <c r="X154" s="676" t="s">
        <v>460</v>
      </c>
      <c r="Y154" s="689"/>
      <c r="Z154" s="689"/>
      <c r="AA154" s="676" t="s">
        <v>163</v>
      </c>
      <c r="AB154" s="690"/>
      <c r="AC154" s="691"/>
      <c r="AD154" s="685">
        <v>26</v>
      </c>
      <c r="AE154" s="686">
        <v>9</v>
      </c>
      <c r="AF154" s="668">
        <v>0.34615384615384615</v>
      </c>
      <c r="AG154" s="679"/>
      <c r="AH154" s="675"/>
      <c r="AI154" s="711"/>
      <c r="AJ154" s="711"/>
      <c r="AK154" s="710"/>
    </row>
    <row r="155" spans="1:37" s="683" customFormat="1" ht="51">
      <c r="A155" s="684" t="s">
        <v>32</v>
      </c>
      <c r="B155" s="664" t="s">
        <v>32</v>
      </c>
      <c r="C155" s="664" t="s">
        <v>94</v>
      </c>
      <c r="D155" s="664"/>
      <c r="E155" s="664" t="s">
        <v>164</v>
      </c>
      <c r="F155" s="664" t="s">
        <v>583</v>
      </c>
      <c r="G155" s="664" t="s">
        <v>584</v>
      </c>
      <c r="H155" s="685">
        <v>2567</v>
      </c>
      <c r="I155" s="686">
        <v>1983</v>
      </c>
      <c r="J155" s="667">
        <v>584</v>
      </c>
      <c r="K155" s="668">
        <v>0.77249707830151926</v>
      </c>
      <c r="L155" s="668">
        <v>0.22750292169848071</v>
      </c>
      <c r="M155" s="668">
        <v>1</v>
      </c>
      <c r="N155" s="679"/>
      <c r="O155" s="675"/>
      <c r="P155" s="675"/>
      <c r="Q155" s="675"/>
      <c r="R155" s="675"/>
      <c r="S155" s="675"/>
      <c r="T155" s="675"/>
      <c r="U155" s="675"/>
      <c r="V155" s="675"/>
      <c r="W155" s="684" t="s">
        <v>32</v>
      </c>
      <c r="X155" s="676" t="s">
        <v>32</v>
      </c>
      <c r="Y155" s="689"/>
      <c r="Z155" s="689"/>
      <c r="AA155" s="676" t="s">
        <v>164</v>
      </c>
      <c r="AB155" s="690"/>
      <c r="AC155" s="691"/>
      <c r="AD155" s="685">
        <v>2567</v>
      </c>
      <c r="AE155" s="686">
        <v>687</v>
      </c>
      <c r="AF155" s="668">
        <v>0.26762758083365795</v>
      </c>
      <c r="AG155" s="679"/>
      <c r="AH155" s="675"/>
      <c r="AI155" s="711"/>
      <c r="AJ155" s="711"/>
      <c r="AK155" s="710"/>
    </row>
    <row r="156" spans="1:37" s="683" customFormat="1" ht="60" customHeight="1">
      <c r="A156" s="684" t="s">
        <v>69</v>
      </c>
      <c r="B156" s="664" t="s">
        <v>460</v>
      </c>
      <c r="C156" s="664" t="s">
        <v>94</v>
      </c>
      <c r="D156" s="664"/>
      <c r="E156" s="664" t="s">
        <v>165</v>
      </c>
      <c r="F156" s="664" t="s">
        <v>585</v>
      </c>
      <c r="G156" s="664" t="s">
        <v>585</v>
      </c>
      <c r="H156" s="685">
        <v>110</v>
      </c>
      <c r="I156" s="686">
        <v>59</v>
      </c>
      <c r="J156" s="667">
        <v>51</v>
      </c>
      <c r="K156" s="668">
        <v>0.53636363636363638</v>
      </c>
      <c r="L156" s="668">
        <v>0.46363636363636362</v>
      </c>
      <c r="M156" s="668">
        <v>1</v>
      </c>
      <c r="N156" s="679"/>
      <c r="O156" s="675"/>
      <c r="P156" s="675"/>
      <c r="Q156" s="675"/>
      <c r="R156" s="675"/>
      <c r="S156" s="675"/>
      <c r="T156" s="675"/>
      <c r="U156" s="675"/>
      <c r="V156" s="675"/>
      <c r="W156" s="684" t="s">
        <v>69</v>
      </c>
      <c r="X156" s="676" t="s">
        <v>460</v>
      </c>
      <c r="Y156" s="689"/>
      <c r="Z156" s="689"/>
      <c r="AA156" s="676" t="s">
        <v>165</v>
      </c>
      <c r="AB156" s="690"/>
      <c r="AC156" s="691"/>
      <c r="AD156" s="685">
        <v>110</v>
      </c>
      <c r="AE156" s="686">
        <v>0</v>
      </c>
      <c r="AF156" s="668">
        <v>0</v>
      </c>
      <c r="AG156" s="679"/>
      <c r="AH156" s="675"/>
      <c r="AI156" s="711"/>
      <c r="AJ156" s="711"/>
      <c r="AK156" s="710"/>
    </row>
    <row r="157" spans="1:37" s="683" customFormat="1" ht="60" customHeight="1">
      <c r="A157" s="684" t="s">
        <v>68</v>
      </c>
      <c r="B157" s="664" t="s">
        <v>460</v>
      </c>
      <c r="C157" s="664" t="s">
        <v>162</v>
      </c>
      <c r="D157" s="664"/>
      <c r="E157" s="664" t="s">
        <v>166</v>
      </c>
      <c r="F157" s="664" t="s">
        <v>167</v>
      </c>
      <c r="G157" s="664" t="s">
        <v>168</v>
      </c>
      <c r="H157" s="685">
        <v>2</v>
      </c>
      <c r="I157" s="686">
        <v>0</v>
      </c>
      <c r="J157" s="667">
        <v>2</v>
      </c>
      <c r="K157" s="668">
        <v>0</v>
      </c>
      <c r="L157" s="668">
        <v>1</v>
      </c>
      <c r="M157" s="668">
        <v>1</v>
      </c>
      <c r="N157" s="679"/>
      <c r="O157" s="675"/>
      <c r="P157" s="675"/>
      <c r="Q157" s="675"/>
      <c r="R157" s="675"/>
      <c r="S157" s="675"/>
      <c r="T157" s="675"/>
      <c r="U157" s="675"/>
      <c r="V157" s="675"/>
      <c r="W157" s="684" t="s">
        <v>68</v>
      </c>
      <c r="X157" s="676" t="s">
        <v>460</v>
      </c>
      <c r="Y157" s="689"/>
      <c r="Z157" s="689"/>
      <c r="AA157" s="676" t="s">
        <v>166</v>
      </c>
      <c r="AB157" s="690"/>
      <c r="AC157" s="691"/>
      <c r="AD157" s="685">
        <v>2</v>
      </c>
      <c r="AE157" s="686">
        <v>0</v>
      </c>
      <c r="AF157" s="668">
        <v>0</v>
      </c>
      <c r="AG157" s="679"/>
      <c r="AH157" s="675"/>
      <c r="AI157" s="711"/>
      <c r="AJ157" s="711"/>
      <c r="AK157" s="710"/>
    </row>
    <row r="158" spans="1:37" s="683" customFormat="1" ht="38.25">
      <c r="A158" s="684" t="s">
        <v>169</v>
      </c>
      <c r="B158" s="664" t="s">
        <v>409</v>
      </c>
      <c r="C158" s="664" t="s">
        <v>170</v>
      </c>
      <c r="D158" s="664"/>
      <c r="E158" s="664" t="s">
        <v>171</v>
      </c>
      <c r="F158" s="664" t="s">
        <v>586</v>
      </c>
      <c r="G158" s="664" t="s">
        <v>587</v>
      </c>
      <c r="H158" s="685">
        <v>547</v>
      </c>
      <c r="I158" s="686">
        <v>396</v>
      </c>
      <c r="J158" s="667">
        <v>151</v>
      </c>
      <c r="K158" s="668">
        <v>0.72394881170018277</v>
      </c>
      <c r="L158" s="668">
        <v>0.27605118829981717</v>
      </c>
      <c r="M158" s="668">
        <v>1</v>
      </c>
      <c r="N158" s="679"/>
      <c r="O158" s="675"/>
      <c r="P158" s="675"/>
      <c r="Q158" s="675"/>
      <c r="R158" s="675"/>
      <c r="S158" s="675"/>
      <c r="T158" s="675"/>
      <c r="U158" s="675"/>
      <c r="V158" s="675"/>
      <c r="W158" s="684" t="s">
        <v>169</v>
      </c>
      <c r="X158" s="676" t="s">
        <v>409</v>
      </c>
      <c r="Y158" s="689"/>
      <c r="Z158" s="689"/>
      <c r="AA158" s="676" t="s">
        <v>171</v>
      </c>
      <c r="AB158" s="690"/>
      <c r="AC158" s="691"/>
      <c r="AD158" s="685">
        <v>547</v>
      </c>
      <c r="AE158" s="686">
        <v>66</v>
      </c>
      <c r="AF158" s="668">
        <v>0.1206581352833638</v>
      </c>
      <c r="AG158" s="679"/>
      <c r="AH158" s="675"/>
      <c r="AI158" s="711"/>
      <c r="AJ158" s="711"/>
      <c r="AK158" s="710"/>
    </row>
    <row r="159" spans="1:37" s="683" customFormat="1" ht="25.5">
      <c r="A159" s="684" t="s">
        <v>172</v>
      </c>
      <c r="B159" s="664" t="s">
        <v>220</v>
      </c>
      <c r="C159" s="664" t="s">
        <v>94</v>
      </c>
      <c r="D159" s="664"/>
      <c r="E159" s="664" t="s">
        <v>173</v>
      </c>
      <c r="F159" s="664" t="s">
        <v>563</v>
      </c>
      <c r="G159" s="664" t="s">
        <v>575</v>
      </c>
      <c r="H159" s="685">
        <v>554</v>
      </c>
      <c r="I159" s="686">
        <v>359</v>
      </c>
      <c r="J159" s="667">
        <v>195</v>
      </c>
      <c r="K159" s="668">
        <v>0.64801444043321299</v>
      </c>
      <c r="L159" s="668">
        <v>0.35198555956678701</v>
      </c>
      <c r="M159" s="668">
        <v>1</v>
      </c>
      <c r="N159" s="679"/>
      <c r="O159" s="675"/>
      <c r="P159" s="675"/>
      <c r="Q159" s="675"/>
      <c r="R159" s="675"/>
      <c r="S159" s="675"/>
      <c r="T159" s="675"/>
      <c r="U159" s="675"/>
      <c r="V159" s="675"/>
      <c r="W159" s="684" t="s">
        <v>172</v>
      </c>
      <c r="X159" s="676" t="s">
        <v>220</v>
      </c>
      <c r="Y159" s="689"/>
      <c r="Z159" s="694"/>
      <c r="AA159" s="676" t="s">
        <v>173</v>
      </c>
      <c r="AB159" s="690"/>
      <c r="AC159" s="691"/>
      <c r="AD159" s="685">
        <v>554</v>
      </c>
      <c r="AE159" s="686">
        <v>360</v>
      </c>
      <c r="AF159" s="668">
        <v>0.64981949458483756</v>
      </c>
      <c r="AG159" s="679"/>
      <c r="AH159" s="675"/>
      <c r="AI159" s="711"/>
      <c r="AJ159" s="711"/>
      <c r="AK159" s="710"/>
    </row>
    <row r="160" spans="1:37" s="683" customFormat="1" ht="25.5">
      <c r="A160" s="684" t="s">
        <v>84</v>
      </c>
      <c r="B160" s="664" t="s">
        <v>460</v>
      </c>
      <c r="C160" s="664" t="s">
        <v>94</v>
      </c>
      <c r="D160" s="664"/>
      <c r="E160" s="664" t="s">
        <v>174</v>
      </c>
      <c r="F160" s="664" t="s">
        <v>563</v>
      </c>
      <c r="G160" s="664" t="s">
        <v>575</v>
      </c>
      <c r="H160" s="685">
        <v>2</v>
      </c>
      <c r="I160" s="686">
        <v>1</v>
      </c>
      <c r="J160" s="667">
        <v>1</v>
      </c>
      <c r="K160" s="668">
        <v>0.5</v>
      </c>
      <c r="L160" s="668">
        <v>0.5</v>
      </c>
      <c r="M160" s="668">
        <v>1</v>
      </c>
      <c r="N160" s="679"/>
      <c r="O160" s="675"/>
      <c r="P160" s="675"/>
      <c r="Q160" s="675"/>
      <c r="R160" s="675"/>
      <c r="S160" s="675"/>
      <c r="T160" s="675"/>
      <c r="U160" s="675"/>
      <c r="V160" s="675"/>
      <c r="W160" s="684" t="s">
        <v>84</v>
      </c>
      <c r="X160" s="676" t="s">
        <v>460</v>
      </c>
      <c r="Y160" s="689"/>
      <c r="Z160" s="689"/>
      <c r="AA160" s="676" t="s">
        <v>174</v>
      </c>
      <c r="AB160" s="690"/>
      <c r="AC160" s="691"/>
      <c r="AD160" s="685">
        <v>2</v>
      </c>
      <c r="AE160" s="686">
        <v>2</v>
      </c>
      <c r="AF160" s="668">
        <v>1</v>
      </c>
      <c r="AG160" s="679"/>
      <c r="AH160" s="675"/>
      <c r="AI160" s="711"/>
      <c r="AJ160" s="711"/>
      <c r="AK160" s="710"/>
    </row>
    <row r="161" spans="1:37" s="683" customFormat="1" ht="51">
      <c r="A161" s="684" t="s">
        <v>175</v>
      </c>
      <c r="B161" s="664" t="s">
        <v>640</v>
      </c>
      <c r="C161" s="664" t="s">
        <v>94</v>
      </c>
      <c r="D161" s="664" t="s">
        <v>637</v>
      </c>
      <c r="E161" s="664" t="s">
        <v>176</v>
      </c>
      <c r="F161" s="664" t="s">
        <v>563</v>
      </c>
      <c r="G161" s="664" t="s">
        <v>575</v>
      </c>
      <c r="H161" s="685">
        <v>2</v>
      </c>
      <c r="I161" s="686">
        <v>2</v>
      </c>
      <c r="J161" s="667">
        <v>0</v>
      </c>
      <c r="K161" s="668">
        <v>1</v>
      </c>
      <c r="L161" s="668">
        <v>0</v>
      </c>
      <c r="M161" s="668">
        <v>1</v>
      </c>
      <c r="N161" s="679"/>
      <c r="O161" s="675"/>
      <c r="P161" s="675"/>
      <c r="Q161" s="675"/>
      <c r="R161" s="675"/>
      <c r="S161" s="675"/>
      <c r="T161" s="675"/>
      <c r="U161" s="675"/>
      <c r="V161" s="675"/>
      <c r="W161" s="684" t="s">
        <v>175</v>
      </c>
      <c r="X161" s="676" t="s">
        <v>640</v>
      </c>
      <c r="Y161" s="664" t="s">
        <v>94</v>
      </c>
      <c r="Z161" s="664" t="s">
        <v>637</v>
      </c>
      <c r="AA161" s="676" t="s">
        <v>176</v>
      </c>
      <c r="AB161" s="690"/>
      <c r="AC161" s="691"/>
      <c r="AD161" s="685">
        <v>2</v>
      </c>
      <c r="AE161" s="686">
        <v>0</v>
      </c>
      <c r="AF161" s="668">
        <v>0</v>
      </c>
      <c r="AG161" s="679"/>
      <c r="AH161" s="675"/>
      <c r="AI161" s="711"/>
      <c r="AJ161" s="711"/>
      <c r="AK161" s="710"/>
    </row>
    <row r="162" spans="1:37" s="683" customFormat="1" ht="60" customHeight="1">
      <c r="A162" s="684" t="s">
        <v>177</v>
      </c>
      <c r="B162" s="664" t="s">
        <v>460</v>
      </c>
      <c r="C162" s="664" t="s">
        <v>94</v>
      </c>
      <c r="D162" s="664"/>
      <c r="E162" s="664" t="s">
        <v>178</v>
      </c>
      <c r="F162" s="664" t="s">
        <v>179</v>
      </c>
      <c r="G162" s="664" t="s">
        <v>180</v>
      </c>
      <c r="H162" s="685">
        <v>6</v>
      </c>
      <c r="I162" s="686">
        <v>1</v>
      </c>
      <c r="J162" s="667">
        <v>5</v>
      </c>
      <c r="K162" s="668">
        <v>0.16666666666666666</v>
      </c>
      <c r="L162" s="668">
        <v>0.83333333333333337</v>
      </c>
      <c r="M162" s="668">
        <v>1</v>
      </c>
      <c r="N162" s="679"/>
      <c r="O162" s="675"/>
      <c r="P162" s="675"/>
      <c r="Q162" s="675"/>
      <c r="R162" s="675"/>
      <c r="S162" s="675"/>
      <c r="T162" s="675"/>
      <c r="U162" s="675"/>
      <c r="V162" s="675"/>
      <c r="W162" s="684" t="s">
        <v>177</v>
      </c>
      <c r="X162" s="676" t="s">
        <v>460</v>
      </c>
      <c r="Y162" s="689"/>
      <c r="Z162" s="689"/>
      <c r="AA162" s="676" t="s">
        <v>178</v>
      </c>
      <c r="AB162" s="690"/>
      <c r="AC162" s="691"/>
      <c r="AD162" s="685">
        <v>6</v>
      </c>
      <c r="AE162" s="686">
        <v>0</v>
      </c>
      <c r="AF162" s="668">
        <v>0</v>
      </c>
      <c r="AG162" s="679"/>
      <c r="AH162" s="675"/>
      <c r="AI162" s="711"/>
      <c r="AJ162" s="711"/>
      <c r="AK162" s="710"/>
    </row>
    <row r="163" spans="1:37" s="683" customFormat="1" ht="60" customHeight="1">
      <c r="A163" s="684" t="s">
        <v>181</v>
      </c>
      <c r="B163" s="664" t="s">
        <v>460</v>
      </c>
      <c r="C163" s="664" t="s">
        <v>94</v>
      </c>
      <c r="D163" s="664"/>
      <c r="E163" s="664" t="s">
        <v>182</v>
      </c>
      <c r="F163" s="664" t="s">
        <v>140</v>
      </c>
      <c r="G163" s="664" t="s">
        <v>140</v>
      </c>
      <c r="H163" s="685">
        <v>29</v>
      </c>
      <c r="I163" s="686">
        <v>2</v>
      </c>
      <c r="J163" s="667">
        <v>27</v>
      </c>
      <c r="K163" s="668">
        <v>6.8965517241379309E-2</v>
      </c>
      <c r="L163" s="668">
        <v>0.93103448275862066</v>
      </c>
      <c r="M163" s="668">
        <v>1</v>
      </c>
      <c r="N163" s="679"/>
      <c r="O163" s="675"/>
      <c r="P163" s="675"/>
      <c r="Q163" s="675"/>
      <c r="R163" s="675"/>
      <c r="S163" s="675"/>
      <c r="T163" s="675"/>
      <c r="U163" s="675"/>
      <c r="V163" s="675"/>
      <c r="W163" s="684" t="s">
        <v>181</v>
      </c>
      <c r="X163" s="676" t="s">
        <v>460</v>
      </c>
      <c r="Y163" s="689"/>
      <c r="Z163" s="689"/>
      <c r="AA163" s="676" t="s">
        <v>182</v>
      </c>
      <c r="AB163" s="690"/>
      <c r="AC163" s="691"/>
      <c r="AD163" s="685">
        <v>29</v>
      </c>
      <c r="AE163" s="686">
        <v>0</v>
      </c>
      <c r="AF163" s="668">
        <v>0</v>
      </c>
      <c r="AG163" s="679"/>
      <c r="AH163" s="675"/>
      <c r="AI163" s="711"/>
      <c r="AJ163" s="711"/>
      <c r="AK163" s="710"/>
    </row>
    <row r="164" spans="1:37" s="683" customFormat="1" ht="60" customHeight="1">
      <c r="A164" s="684" t="s">
        <v>183</v>
      </c>
      <c r="B164" s="664" t="s">
        <v>460</v>
      </c>
      <c r="C164" s="664" t="s">
        <v>94</v>
      </c>
      <c r="D164" s="664"/>
      <c r="E164" s="664" t="s">
        <v>184</v>
      </c>
      <c r="F164" s="664" t="s">
        <v>185</v>
      </c>
      <c r="G164" s="664" t="s">
        <v>186</v>
      </c>
      <c r="H164" s="685">
        <v>2</v>
      </c>
      <c r="I164" s="686">
        <v>0</v>
      </c>
      <c r="J164" s="667">
        <v>2</v>
      </c>
      <c r="K164" s="668">
        <v>0</v>
      </c>
      <c r="L164" s="668">
        <v>1</v>
      </c>
      <c r="M164" s="668">
        <v>1</v>
      </c>
      <c r="N164" s="679"/>
      <c r="O164" s="675"/>
      <c r="P164" s="675"/>
      <c r="Q164" s="675"/>
      <c r="R164" s="675"/>
      <c r="S164" s="675"/>
      <c r="T164" s="675"/>
      <c r="U164" s="675"/>
      <c r="V164" s="675"/>
      <c r="W164" s="684" t="s">
        <v>183</v>
      </c>
      <c r="X164" s="676" t="s">
        <v>460</v>
      </c>
      <c r="Y164" s="689"/>
      <c r="Z164" s="689"/>
      <c r="AA164" s="676" t="s">
        <v>184</v>
      </c>
      <c r="AB164" s="690"/>
      <c r="AC164" s="691"/>
      <c r="AD164" s="685">
        <v>2</v>
      </c>
      <c r="AE164" s="686">
        <v>0</v>
      </c>
      <c r="AF164" s="668">
        <v>0</v>
      </c>
      <c r="AG164" s="679"/>
      <c r="AH164" s="675"/>
      <c r="AI164" s="711"/>
      <c r="AJ164" s="711"/>
      <c r="AK164" s="710"/>
    </row>
    <row r="165" spans="1:37" s="683" customFormat="1" ht="60" customHeight="1">
      <c r="A165" s="684" t="s">
        <v>187</v>
      </c>
      <c r="B165" s="664" t="s">
        <v>460</v>
      </c>
      <c r="C165" s="664" t="s">
        <v>94</v>
      </c>
      <c r="D165" s="664"/>
      <c r="E165" s="664" t="s">
        <v>188</v>
      </c>
      <c r="F165" s="664" t="s">
        <v>588</v>
      </c>
      <c r="G165" s="664" t="s">
        <v>589</v>
      </c>
      <c r="H165" s="685">
        <v>4</v>
      </c>
      <c r="I165" s="686">
        <v>0</v>
      </c>
      <c r="J165" s="667">
        <v>4</v>
      </c>
      <c r="K165" s="668">
        <v>0</v>
      </c>
      <c r="L165" s="668">
        <v>1</v>
      </c>
      <c r="M165" s="668">
        <v>1</v>
      </c>
      <c r="N165" s="679"/>
      <c r="O165" s="675"/>
      <c r="P165" s="675"/>
      <c r="Q165" s="675"/>
      <c r="R165" s="675"/>
      <c r="S165" s="675"/>
      <c r="T165" s="675"/>
      <c r="U165" s="675"/>
      <c r="V165" s="675"/>
      <c r="W165" s="684" t="s">
        <v>187</v>
      </c>
      <c r="X165" s="676" t="s">
        <v>460</v>
      </c>
      <c r="Y165" s="689"/>
      <c r="Z165" s="689"/>
      <c r="AA165" s="676" t="s">
        <v>188</v>
      </c>
      <c r="AB165" s="690"/>
      <c r="AC165" s="691"/>
      <c r="AD165" s="685">
        <v>4</v>
      </c>
      <c r="AE165" s="686">
        <v>1</v>
      </c>
      <c r="AF165" s="668">
        <v>0.25</v>
      </c>
      <c r="AG165" s="679"/>
      <c r="AH165" s="675"/>
      <c r="AI165" s="711"/>
      <c r="AJ165" s="711"/>
      <c r="AK165" s="710"/>
    </row>
    <row r="166" spans="1:37" s="683" customFormat="1" ht="60" customHeight="1">
      <c r="A166" s="684" t="s">
        <v>189</v>
      </c>
      <c r="B166" s="664" t="s">
        <v>460</v>
      </c>
      <c r="C166" s="664" t="s">
        <v>94</v>
      </c>
      <c r="D166" s="664"/>
      <c r="E166" s="664" t="s">
        <v>190</v>
      </c>
      <c r="F166" s="664" t="s">
        <v>98</v>
      </c>
      <c r="G166" s="664" t="s">
        <v>99</v>
      </c>
      <c r="H166" s="685">
        <v>0</v>
      </c>
      <c r="I166" s="686">
        <v>0</v>
      </c>
      <c r="J166" s="667">
        <v>0</v>
      </c>
      <c r="K166" s="668" t="s">
        <v>320</v>
      </c>
      <c r="L166" s="668" t="s">
        <v>320</v>
      </c>
      <c r="M166" s="668">
        <v>0</v>
      </c>
      <c r="N166" s="679"/>
      <c r="O166" s="675"/>
      <c r="P166" s="675"/>
      <c r="Q166" s="675"/>
      <c r="R166" s="675"/>
      <c r="S166" s="675"/>
      <c r="T166" s="675"/>
      <c r="U166" s="675"/>
      <c r="V166" s="675"/>
      <c r="W166" s="684" t="s">
        <v>189</v>
      </c>
      <c r="X166" s="676" t="s">
        <v>460</v>
      </c>
      <c r="Y166" s="689"/>
      <c r="Z166" s="689"/>
      <c r="AA166" s="676" t="s">
        <v>190</v>
      </c>
      <c r="AB166" s="690"/>
      <c r="AC166" s="691"/>
      <c r="AD166" s="685">
        <v>0</v>
      </c>
      <c r="AE166" s="686">
        <v>0</v>
      </c>
      <c r="AF166" s="668" t="s">
        <v>320</v>
      </c>
      <c r="AG166" s="679"/>
      <c r="AH166" s="675"/>
      <c r="AI166" s="711"/>
      <c r="AJ166" s="711"/>
      <c r="AK166" s="710"/>
    </row>
    <row r="167" spans="1:37" s="683" customFormat="1" ht="25.5">
      <c r="A167" s="684" t="s">
        <v>191</v>
      </c>
      <c r="B167" s="664" t="s">
        <v>6</v>
      </c>
      <c r="C167" s="664" t="s">
        <v>192</v>
      </c>
      <c r="D167" s="664"/>
      <c r="E167" s="664" t="s">
        <v>193</v>
      </c>
      <c r="F167" s="664" t="s">
        <v>194</v>
      </c>
      <c r="G167" s="664" t="s">
        <v>194</v>
      </c>
      <c r="H167" s="685">
        <v>117</v>
      </c>
      <c r="I167" s="686">
        <v>0</v>
      </c>
      <c r="J167" s="667">
        <v>117</v>
      </c>
      <c r="K167" s="668">
        <v>0</v>
      </c>
      <c r="L167" s="668">
        <v>1</v>
      </c>
      <c r="M167" s="668">
        <v>1</v>
      </c>
      <c r="N167" s="679"/>
      <c r="O167" s="675"/>
      <c r="P167" s="675"/>
      <c r="Q167" s="675"/>
      <c r="R167" s="675"/>
      <c r="S167" s="675"/>
      <c r="T167" s="675"/>
      <c r="U167" s="675"/>
      <c r="V167" s="675"/>
      <c r="W167" s="684" t="s">
        <v>191</v>
      </c>
      <c r="X167" s="676" t="s">
        <v>6</v>
      </c>
      <c r="Y167" s="689"/>
      <c r="Z167" s="689"/>
      <c r="AA167" s="676" t="s">
        <v>193</v>
      </c>
      <c r="AB167" s="690"/>
      <c r="AC167" s="691"/>
      <c r="AD167" s="685">
        <v>117</v>
      </c>
      <c r="AE167" s="686">
        <v>2</v>
      </c>
      <c r="AF167" s="668">
        <v>1.7094017094017096E-2</v>
      </c>
      <c r="AG167" s="679"/>
      <c r="AH167" s="675"/>
      <c r="AI167" s="711"/>
      <c r="AJ167" s="711"/>
      <c r="AK167" s="710"/>
    </row>
    <row r="168" spans="1:37" s="683" customFormat="1" ht="38.25">
      <c r="A168" s="684" t="s">
        <v>195</v>
      </c>
      <c r="B168" s="664" t="s">
        <v>6</v>
      </c>
      <c r="C168" s="664" t="s">
        <v>192</v>
      </c>
      <c r="D168" s="664"/>
      <c r="E168" s="664" t="s">
        <v>196</v>
      </c>
      <c r="F168" s="664" t="s">
        <v>197</v>
      </c>
      <c r="G168" s="664" t="s">
        <v>198</v>
      </c>
      <c r="H168" s="685">
        <v>665</v>
      </c>
      <c r="I168" s="686">
        <v>0</v>
      </c>
      <c r="J168" s="667">
        <v>665</v>
      </c>
      <c r="K168" s="668">
        <v>0</v>
      </c>
      <c r="L168" s="668">
        <v>1</v>
      </c>
      <c r="M168" s="668">
        <v>1</v>
      </c>
      <c r="N168" s="679"/>
      <c r="O168" s="675"/>
      <c r="P168" s="675"/>
      <c r="Q168" s="675"/>
      <c r="R168" s="675"/>
      <c r="S168" s="675"/>
      <c r="T168" s="675"/>
      <c r="U168" s="675"/>
      <c r="V168" s="675"/>
      <c r="W168" s="684" t="s">
        <v>195</v>
      </c>
      <c r="X168" s="676" t="s">
        <v>6</v>
      </c>
      <c r="Y168" s="689"/>
      <c r="Z168" s="689"/>
      <c r="AA168" s="676" t="s">
        <v>196</v>
      </c>
      <c r="AB168" s="690"/>
      <c r="AC168" s="691"/>
      <c r="AD168" s="685">
        <v>665</v>
      </c>
      <c r="AE168" s="686">
        <v>18</v>
      </c>
      <c r="AF168" s="668">
        <v>2.7067669172932331E-2</v>
      </c>
      <c r="AG168" s="679"/>
      <c r="AH168" s="675"/>
      <c r="AI168" s="711"/>
      <c r="AJ168" s="711"/>
      <c r="AK168" s="710"/>
    </row>
    <row r="169" spans="1:37" s="683" customFormat="1" ht="30" customHeight="1">
      <c r="A169" s="684" t="s">
        <v>51</v>
      </c>
      <c r="B169" s="664" t="s">
        <v>6</v>
      </c>
      <c r="C169" s="664" t="s">
        <v>199</v>
      </c>
      <c r="D169" s="664"/>
      <c r="E169" s="664" t="s">
        <v>200</v>
      </c>
      <c r="F169" s="664">
        <v>9732</v>
      </c>
      <c r="G169" s="664">
        <v>9732</v>
      </c>
      <c r="H169" s="685">
        <v>262</v>
      </c>
      <c r="I169" s="686">
        <v>0</v>
      </c>
      <c r="J169" s="667">
        <v>262</v>
      </c>
      <c r="K169" s="668">
        <v>0</v>
      </c>
      <c r="L169" s="668">
        <v>1</v>
      </c>
      <c r="M169" s="668">
        <v>1</v>
      </c>
      <c r="N169" s="679"/>
      <c r="O169" s="675"/>
      <c r="P169" s="675"/>
      <c r="Q169" s="675"/>
      <c r="R169" s="675"/>
      <c r="S169" s="675"/>
      <c r="T169" s="675"/>
      <c r="U169" s="675"/>
      <c r="V169" s="675"/>
      <c r="W169" s="684" t="s">
        <v>51</v>
      </c>
      <c r="X169" s="676" t="s">
        <v>6</v>
      </c>
      <c r="Y169" s="689"/>
      <c r="Z169" s="689"/>
      <c r="AA169" s="676" t="s">
        <v>200</v>
      </c>
      <c r="AB169" s="690"/>
      <c r="AC169" s="691"/>
      <c r="AD169" s="685">
        <v>262</v>
      </c>
      <c r="AE169" s="686">
        <v>1</v>
      </c>
      <c r="AF169" s="668">
        <v>3.8167938931297708E-3</v>
      </c>
      <c r="AG169" s="679"/>
      <c r="AH169" s="675"/>
      <c r="AI169" s="711"/>
      <c r="AJ169" s="711"/>
      <c r="AK169" s="710"/>
    </row>
    <row r="170" spans="1:37" s="683" customFormat="1" ht="30" customHeight="1" thickBot="1">
      <c r="A170" s="684" t="s">
        <v>49</v>
      </c>
      <c r="B170" s="664" t="s">
        <v>6</v>
      </c>
      <c r="C170" s="664" t="s">
        <v>201</v>
      </c>
      <c r="D170" s="664"/>
      <c r="E170" s="664" t="s">
        <v>202</v>
      </c>
      <c r="F170" s="664">
        <v>9823</v>
      </c>
      <c r="G170" s="664">
        <v>9823</v>
      </c>
      <c r="H170" s="712">
        <v>242</v>
      </c>
      <c r="I170" s="713">
        <v>0</v>
      </c>
      <c r="J170" s="714">
        <v>242</v>
      </c>
      <c r="K170" s="702">
        <v>0</v>
      </c>
      <c r="L170" s="702">
        <v>1</v>
      </c>
      <c r="M170" s="702">
        <v>1</v>
      </c>
      <c r="N170" s="679"/>
      <c r="O170" s="675"/>
      <c r="P170" s="675"/>
      <c r="Q170" s="675"/>
      <c r="R170" s="675"/>
      <c r="S170" s="675"/>
      <c r="T170" s="675"/>
      <c r="U170" s="675"/>
      <c r="V170" s="675"/>
      <c r="W170" s="684" t="s">
        <v>49</v>
      </c>
      <c r="X170" s="676" t="s">
        <v>6</v>
      </c>
      <c r="Y170" s="689"/>
      <c r="Z170" s="689"/>
      <c r="AA170" s="676" t="s">
        <v>202</v>
      </c>
      <c r="AB170" s="690"/>
      <c r="AC170" s="691"/>
      <c r="AD170" s="712">
        <v>242</v>
      </c>
      <c r="AE170" s="713">
        <v>0</v>
      </c>
      <c r="AF170" s="702">
        <v>0</v>
      </c>
      <c r="AG170" s="679"/>
      <c r="AH170" s="675"/>
      <c r="AI170" s="711"/>
      <c r="AJ170" s="711"/>
      <c r="AK170" s="710"/>
    </row>
    <row r="171" spans="1:37" s="489" customFormat="1" ht="21.75" customHeight="1" thickBot="1">
      <c r="A171" s="628"/>
      <c r="B171" s="628"/>
      <c r="C171" s="481"/>
      <c r="D171" s="481"/>
      <c r="E171" s="481"/>
      <c r="F171" s="481"/>
      <c r="G171" s="481"/>
      <c r="H171" s="563"/>
      <c r="I171" s="563"/>
      <c r="J171" s="563"/>
      <c r="K171" s="563"/>
      <c r="L171" s="563"/>
      <c r="M171" s="563"/>
      <c r="N171" s="563"/>
      <c r="AD171" s="563"/>
      <c r="AE171" s="563"/>
      <c r="AF171" s="563"/>
      <c r="AG171" s="563"/>
      <c r="AI171" s="646"/>
      <c r="AJ171" s="646"/>
      <c r="AK171" s="647"/>
    </row>
    <row r="172" spans="1:37" s="489" customFormat="1" ht="36.75" customHeight="1" thickBot="1">
      <c r="A172" s="543" t="s">
        <v>4</v>
      </c>
      <c r="B172" s="649"/>
      <c r="C172" s="649"/>
      <c r="D172" s="649"/>
      <c r="E172" s="649"/>
      <c r="F172" s="649"/>
      <c r="G172" s="650"/>
      <c r="H172" s="651" t="s">
        <v>450</v>
      </c>
      <c r="I172" s="652"/>
      <c r="J172" s="653"/>
      <c r="K172" s="654" t="s">
        <v>352</v>
      </c>
      <c r="L172" s="655"/>
      <c r="M172" s="656"/>
      <c r="N172" s="563"/>
      <c r="O172" s="657" t="s">
        <v>352</v>
      </c>
      <c r="P172" s="658"/>
      <c r="Q172" s="658"/>
      <c r="R172" s="658"/>
      <c r="S172" s="658"/>
      <c r="T172" s="658"/>
      <c r="U172" s="659"/>
      <c r="W172" s="543" t="s">
        <v>4</v>
      </c>
      <c r="X172" s="649"/>
      <c r="Y172" s="649"/>
      <c r="Z172" s="649"/>
      <c r="AA172" s="649"/>
      <c r="AB172" s="649"/>
      <c r="AC172" s="650"/>
      <c r="AD172" s="651" t="s">
        <v>451</v>
      </c>
      <c r="AE172" s="652"/>
      <c r="AF172" s="654" t="s">
        <v>352</v>
      </c>
      <c r="AG172" s="563"/>
      <c r="AH172" s="657" t="s">
        <v>352</v>
      </c>
      <c r="AI172" s="740"/>
      <c r="AJ172" s="741"/>
      <c r="AK172" s="662"/>
    </row>
    <row r="173" spans="1:37" ht="20.25" customHeight="1">
      <c r="A173" s="772" t="s">
        <v>429</v>
      </c>
      <c r="B173" s="786" t="s">
        <v>439</v>
      </c>
      <c r="C173" s="786" t="s">
        <v>90</v>
      </c>
      <c r="D173" s="786" t="s">
        <v>91</v>
      </c>
      <c r="E173" s="786" t="s">
        <v>92</v>
      </c>
      <c r="F173" s="786" t="s">
        <v>93</v>
      </c>
      <c r="G173" s="784" t="s">
        <v>277</v>
      </c>
      <c r="H173" s="772" t="s">
        <v>278</v>
      </c>
      <c r="I173" s="774" t="s">
        <v>279</v>
      </c>
      <c r="J173" s="774" t="s">
        <v>448</v>
      </c>
      <c r="K173" s="774" t="s">
        <v>284</v>
      </c>
      <c r="L173" s="774" t="s">
        <v>448</v>
      </c>
      <c r="M173" s="784" t="s">
        <v>288</v>
      </c>
      <c r="N173" s="563"/>
      <c r="O173" s="776" t="s">
        <v>4</v>
      </c>
      <c r="P173" s="772" t="s">
        <v>278</v>
      </c>
      <c r="Q173" s="774" t="s">
        <v>279</v>
      </c>
      <c r="R173" s="774" t="s">
        <v>448</v>
      </c>
      <c r="S173" s="774" t="s">
        <v>284</v>
      </c>
      <c r="T173" s="774" t="s">
        <v>449</v>
      </c>
      <c r="U173" s="784" t="s">
        <v>288</v>
      </c>
      <c r="V173" s="489"/>
      <c r="W173" s="772" t="s">
        <v>429</v>
      </c>
      <c r="X173" s="772" t="s">
        <v>439</v>
      </c>
      <c r="Y173" s="786" t="s">
        <v>452</v>
      </c>
      <c r="Z173" s="786" t="s">
        <v>91</v>
      </c>
      <c r="AA173" s="786" t="s">
        <v>92</v>
      </c>
      <c r="AB173" s="786" t="s">
        <v>534</v>
      </c>
      <c r="AC173" s="784" t="s">
        <v>535</v>
      </c>
      <c r="AD173" s="772" t="s">
        <v>278</v>
      </c>
      <c r="AE173" s="774" t="s">
        <v>279</v>
      </c>
      <c r="AF173" s="774" t="s">
        <v>284</v>
      </c>
      <c r="AG173" s="563"/>
      <c r="AH173" s="776" t="s">
        <v>4</v>
      </c>
      <c r="AI173" s="778" t="s">
        <v>278</v>
      </c>
      <c r="AJ173" s="780" t="s">
        <v>279</v>
      </c>
      <c r="AK173" s="782" t="s">
        <v>284</v>
      </c>
    </row>
    <row r="174" spans="1:37" ht="39.75" customHeight="1" thickBot="1">
      <c r="A174" s="773"/>
      <c r="B174" s="787"/>
      <c r="C174" s="787"/>
      <c r="D174" s="787"/>
      <c r="E174" s="787"/>
      <c r="F174" s="787"/>
      <c r="G174" s="785"/>
      <c r="H174" s="773"/>
      <c r="I174" s="775"/>
      <c r="J174" s="775"/>
      <c r="K174" s="775"/>
      <c r="L174" s="775"/>
      <c r="M174" s="785"/>
      <c r="N174" s="563"/>
      <c r="O174" s="777" t="s">
        <v>441</v>
      </c>
      <c r="P174" s="773"/>
      <c r="Q174" s="775"/>
      <c r="R174" s="775"/>
      <c r="S174" s="775"/>
      <c r="T174" s="775"/>
      <c r="U174" s="785"/>
      <c r="V174" s="489"/>
      <c r="W174" s="773"/>
      <c r="X174" s="773"/>
      <c r="Y174" s="787"/>
      <c r="Z174" s="787"/>
      <c r="AA174" s="787"/>
      <c r="AB174" s="787"/>
      <c r="AC174" s="785"/>
      <c r="AD174" s="773"/>
      <c r="AE174" s="775"/>
      <c r="AF174" s="775"/>
      <c r="AG174" s="563"/>
      <c r="AH174" s="777" t="s">
        <v>441</v>
      </c>
      <c r="AI174" s="779"/>
      <c r="AJ174" s="781"/>
      <c r="AK174" s="783"/>
    </row>
    <row r="175" spans="1:37" s="683" customFormat="1" ht="63.75">
      <c r="A175" s="663" t="s">
        <v>55</v>
      </c>
      <c r="B175" s="664" t="s">
        <v>404</v>
      </c>
      <c r="C175" s="664" t="s">
        <v>94</v>
      </c>
      <c r="D175" s="664"/>
      <c r="E175" s="664" t="s">
        <v>95</v>
      </c>
      <c r="F175" s="664" t="s">
        <v>606</v>
      </c>
      <c r="G175" s="664" t="s">
        <v>555</v>
      </c>
      <c r="H175" s="665">
        <v>143</v>
      </c>
      <c r="I175" s="666">
        <v>142</v>
      </c>
      <c r="J175" s="667">
        <v>1</v>
      </c>
      <c r="K175" s="668">
        <v>0.99300699300699302</v>
      </c>
      <c r="L175" s="668">
        <v>6.993006993006993E-3</v>
      </c>
      <c r="M175" s="668">
        <v>1</v>
      </c>
      <c r="N175" s="679"/>
      <c r="O175" s="670" t="s">
        <v>6</v>
      </c>
      <c r="P175" s="717">
        <v>562</v>
      </c>
      <c r="Q175" s="717">
        <v>387</v>
      </c>
      <c r="R175" s="717">
        <v>175</v>
      </c>
      <c r="S175" s="343">
        <v>0.68861209964412806</v>
      </c>
      <c r="T175" s="673">
        <v>0.31138790035587188</v>
      </c>
      <c r="U175" s="674">
        <v>1</v>
      </c>
      <c r="V175" s="675"/>
      <c r="W175" s="663" t="s">
        <v>55</v>
      </c>
      <c r="X175" s="676" t="s">
        <v>404</v>
      </c>
      <c r="Y175" s="664"/>
      <c r="Z175" s="664"/>
      <c r="AA175" s="676" t="s">
        <v>95</v>
      </c>
      <c r="AB175" s="677"/>
      <c r="AC175" s="678"/>
      <c r="AD175" s="665">
        <v>143</v>
      </c>
      <c r="AE175" s="666">
        <v>123</v>
      </c>
      <c r="AF175" s="668">
        <v>0.8601398601398601</v>
      </c>
      <c r="AG175" s="679"/>
      <c r="AH175" s="670" t="s">
        <v>6</v>
      </c>
      <c r="AI175" s="718">
        <v>562</v>
      </c>
      <c r="AJ175" s="719">
        <v>57</v>
      </c>
      <c r="AK175" s="682">
        <v>0.10142348754448399</v>
      </c>
    </row>
    <row r="176" spans="1:37" s="683" customFormat="1" ht="63.75">
      <c r="A176" s="684" t="s">
        <v>56</v>
      </c>
      <c r="B176" s="664" t="s">
        <v>404</v>
      </c>
      <c r="C176" s="664" t="s">
        <v>94</v>
      </c>
      <c r="D176" s="664"/>
      <c r="E176" s="664" t="s">
        <v>96</v>
      </c>
      <c r="F176" s="664" t="s">
        <v>611</v>
      </c>
      <c r="G176" s="664" t="s">
        <v>556</v>
      </c>
      <c r="H176" s="685">
        <v>53</v>
      </c>
      <c r="I176" s="686">
        <v>51</v>
      </c>
      <c r="J176" s="667">
        <v>2</v>
      </c>
      <c r="K176" s="668">
        <v>0.96226415094339623</v>
      </c>
      <c r="L176" s="668">
        <v>3.7735849056603772E-2</v>
      </c>
      <c r="M176" s="668">
        <v>1</v>
      </c>
      <c r="N176" s="679"/>
      <c r="O176" s="687" t="s">
        <v>404</v>
      </c>
      <c r="P176" s="717">
        <v>361</v>
      </c>
      <c r="Q176" s="717">
        <v>347</v>
      </c>
      <c r="R176" s="717">
        <v>14</v>
      </c>
      <c r="S176" s="343">
        <v>0.96121883656509699</v>
      </c>
      <c r="T176" s="673">
        <v>3.8781163434903045E-2</v>
      </c>
      <c r="U176" s="674">
        <v>1</v>
      </c>
      <c r="V176" s="675"/>
      <c r="W176" s="684" t="s">
        <v>56</v>
      </c>
      <c r="X176" s="676" t="s">
        <v>404</v>
      </c>
      <c r="Y176" s="689"/>
      <c r="Z176" s="689"/>
      <c r="AA176" s="676" t="s">
        <v>96</v>
      </c>
      <c r="AB176" s="690"/>
      <c r="AC176" s="691"/>
      <c r="AD176" s="685">
        <v>53</v>
      </c>
      <c r="AE176" s="686">
        <v>35</v>
      </c>
      <c r="AF176" s="668">
        <v>0.660377358490566</v>
      </c>
      <c r="AG176" s="679"/>
      <c r="AH176" s="687" t="s">
        <v>404</v>
      </c>
      <c r="AI176" s="718">
        <v>361</v>
      </c>
      <c r="AJ176" s="719">
        <v>296</v>
      </c>
      <c r="AK176" s="682">
        <v>0.81994459833795019</v>
      </c>
    </row>
    <row r="177" spans="1:37" s="683" customFormat="1" ht="38.25">
      <c r="A177" s="684" t="s">
        <v>54</v>
      </c>
      <c r="B177" s="664" t="s">
        <v>404</v>
      </c>
      <c r="C177" s="664" t="s">
        <v>94</v>
      </c>
      <c r="D177" s="664"/>
      <c r="E177" s="664" t="s">
        <v>557</v>
      </c>
      <c r="F177" s="664" t="s">
        <v>614</v>
      </c>
      <c r="G177" s="664" t="s">
        <v>558</v>
      </c>
      <c r="H177" s="685">
        <v>165</v>
      </c>
      <c r="I177" s="686">
        <v>154</v>
      </c>
      <c r="J177" s="667">
        <v>11</v>
      </c>
      <c r="K177" s="668">
        <v>0.93333333333333335</v>
      </c>
      <c r="L177" s="668">
        <v>6.6666666666666666E-2</v>
      </c>
      <c r="M177" s="668">
        <v>1</v>
      </c>
      <c r="N177" s="679"/>
      <c r="O177" s="687" t="s">
        <v>591</v>
      </c>
      <c r="P177" s="717">
        <v>1189</v>
      </c>
      <c r="Q177" s="717">
        <v>1096</v>
      </c>
      <c r="R177" s="717">
        <v>93</v>
      </c>
      <c r="S177" s="343">
        <v>0.92178301093355763</v>
      </c>
      <c r="T177" s="673">
        <v>7.8216989066442394E-2</v>
      </c>
      <c r="U177" s="674">
        <v>1</v>
      </c>
      <c r="V177" s="675"/>
      <c r="W177" s="684" t="s">
        <v>54</v>
      </c>
      <c r="X177" s="676" t="s">
        <v>404</v>
      </c>
      <c r="Y177" s="689"/>
      <c r="Z177" s="689"/>
      <c r="AA177" s="676" t="s">
        <v>557</v>
      </c>
      <c r="AB177" s="690"/>
      <c r="AC177" s="692"/>
      <c r="AD177" s="685">
        <v>165</v>
      </c>
      <c r="AE177" s="686">
        <v>138</v>
      </c>
      <c r="AF177" s="668">
        <v>0.83636363636363631</v>
      </c>
      <c r="AG177" s="679"/>
      <c r="AH177" s="687" t="s">
        <v>591</v>
      </c>
      <c r="AI177" s="718">
        <v>1189</v>
      </c>
      <c r="AJ177" s="719">
        <v>996</v>
      </c>
      <c r="AK177" s="682">
        <v>0.83767872161480239</v>
      </c>
    </row>
    <row r="178" spans="1:37" s="683" customFormat="1" ht="45" customHeight="1">
      <c r="A178" s="684" t="s">
        <v>57</v>
      </c>
      <c r="B178" s="664" t="s">
        <v>640</v>
      </c>
      <c r="C178" s="664" t="s">
        <v>94</v>
      </c>
      <c r="D178" s="664" t="s">
        <v>637</v>
      </c>
      <c r="E178" s="664" t="s">
        <v>97</v>
      </c>
      <c r="F178" s="664" t="s">
        <v>636</v>
      </c>
      <c r="G178" s="664" t="s">
        <v>99</v>
      </c>
      <c r="H178" s="685">
        <v>77</v>
      </c>
      <c r="I178" s="686">
        <v>76</v>
      </c>
      <c r="J178" s="667">
        <v>1</v>
      </c>
      <c r="K178" s="668">
        <v>0.98701298701298701</v>
      </c>
      <c r="L178" s="668">
        <v>1.2987012987012988E-2</v>
      </c>
      <c r="M178" s="668">
        <v>1</v>
      </c>
      <c r="N178" s="679"/>
      <c r="O178" s="687" t="s">
        <v>406</v>
      </c>
      <c r="P178" s="717">
        <v>404</v>
      </c>
      <c r="Q178" s="717">
        <v>286</v>
      </c>
      <c r="R178" s="717">
        <v>118</v>
      </c>
      <c r="S178" s="343">
        <v>0.70792079207920788</v>
      </c>
      <c r="T178" s="673">
        <v>0.29207920792079206</v>
      </c>
      <c r="U178" s="674">
        <v>1</v>
      </c>
      <c r="V178" s="675"/>
      <c r="W178" s="684" t="s">
        <v>57</v>
      </c>
      <c r="X178" s="676" t="s">
        <v>640</v>
      </c>
      <c r="Y178" s="689"/>
      <c r="Z178" s="689"/>
      <c r="AA178" s="676" t="s">
        <v>97</v>
      </c>
      <c r="AB178" s="690"/>
      <c r="AC178" s="691"/>
      <c r="AD178" s="685">
        <v>77</v>
      </c>
      <c r="AE178" s="686">
        <v>12</v>
      </c>
      <c r="AF178" s="668">
        <v>0.15584415584415584</v>
      </c>
      <c r="AG178" s="679"/>
      <c r="AH178" s="687" t="s">
        <v>406</v>
      </c>
      <c r="AI178" s="718">
        <v>404</v>
      </c>
      <c r="AJ178" s="719">
        <v>288</v>
      </c>
      <c r="AK178" s="682">
        <v>0.71287128712871284</v>
      </c>
    </row>
    <row r="179" spans="1:37" s="683" customFormat="1" ht="38.25">
      <c r="A179" s="684" t="s">
        <v>77</v>
      </c>
      <c r="B179" s="664" t="s">
        <v>406</v>
      </c>
      <c r="C179" s="664" t="s">
        <v>94</v>
      </c>
      <c r="D179" s="664"/>
      <c r="E179" s="664" t="s">
        <v>100</v>
      </c>
      <c r="F179" s="664" t="s">
        <v>620</v>
      </c>
      <c r="G179" s="664" t="s">
        <v>562</v>
      </c>
      <c r="H179" s="685">
        <v>204</v>
      </c>
      <c r="I179" s="686">
        <v>148</v>
      </c>
      <c r="J179" s="667">
        <v>56</v>
      </c>
      <c r="K179" s="668">
        <v>0.72549019607843135</v>
      </c>
      <c r="L179" s="668">
        <v>0.27450980392156865</v>
      </c>
      <c r="M179" s="668">
        <v>1</v>
      </c>
      <c r="N179" s="679"/>
      <c r="O179" s="687" t="s">
        <v>407</v>
      </c>
      <c r="P179" s="717">
        <v>460</v>
      </c>
      <c r="Q179" s="717">
        <v>343</v>
      </c>
      <c r="R179" s="717">
        <v>117</v>
      </c>
      <c r="S179" s="343">
        <v>0.7456521739130435</v>
      </c>
      <c r="T179" s="673">
        <v>0.2543478260869565</v>
      </c>
      <c r="U179" s="674">
        <v>1</v>
      </c>
      <c r="V179" s="675"/>
      <c r="W179" s="684" t="s">
        <v>77</v>
      </c>
      <c r="X179" s="676" t="s">
        <v>406</v>
      </c>
      <c r="Y179" s="689"/>
      <c r="Z179" s="689"/>
      <c r="AA179" s="676" t="s">
        <v>100</v>
      </c>
      <c r="AB179" s="690"/>
      <c r="AC179" s="691"/>
      <c r="AD179" s="685">
        <v>204</v>
      </c>
      <c r="AE179" s="686">
        <v>151</v>
      </c>
      <c r="AF179" s="668">
        <v>0.74019607843137258</v>
      </c>
      <c r="AG179" s="679"/>
      <c r="AH179" s="687" t="s">
        <v>407</v>
      </c>
      <c r="AI179" s="718">
        <v>460</v>
      </c>
      <c r="AJ179" s="719">
        <v>128</v>
      </c>
      <c r="AK179" s="682">
        <v>0.27826086956521739</v>
      </c>
    </row>
    <row r="180" spans="1:37" s="683" customFormat="1" ht="38.25">
      <c r="A180" s="684" t="s">
        <v>101</v>
      </c>
      <c r="B180" s="664" t="s">
        <v>406</v>
      </c>
      <c r="C180" s="664" t="s">
        <v>102</v>
      </c>
      <c r="D180" s="664"/>
      <c r="E180" s="664" t="s">
        <v>103</v>
      </c>
      <c r="F180" s="664" t="s">
        <v>560</v>
      </c>
      <c r="G180" s="664" t="s">
        <v>565</v>
      </c>
      <c r="H180" s="685">
        <v>59</v>
      </c>
      <c r="I180" s="686">
        <v>44</v>
      </c>
      <c r="J180" s="667">
        <v>15</v>
      </c>
      <c r="K180" s="668">
        <v>0.74576271186440679</v>
      </c>
      <c r="L180" s="668">
        <v>0.25423728813559321</v>
      </c>
      <c r="M180" s="668">
        <v>1</v>
      </c>
      <c r="N180" s="679"/>
      <c r="O180" s="687" t="s">
        <v>639</v>
      </c>
      <c r="P180" s="717">
        <v>1239</v>
      </c>
      <c r="Q180" s="717">
        <v>1142</v>
      </c>
      <c r="R180" s="717">
        <v>97</v>
      </c>
      <c r="S180" s="343">
        <v>0.9217110573042776</v>
      </c>
      <c r="T180" s="673">
        <v>7.8288942695722355E-2</v>
      </c>
      <c r="U180" s="674">
        <v>1</v>
      </c>
      <c r="V180" s="675"/>
      <c r="W180" s="684" t="s">
        <v>101</v>
      </c>
      <c r="X180" s="676" t="s">
        <v>406</v>
      </c>
      <c r="Y180" s="689"/>
      <c r="Z180" s="689"/>
      <c r="AA180" s="676" t="s">
        <v>103</v>
      </c>
      <c r="AB180" s="690"/>
      <c r="AC180" s="691"/>
      <c r="AD180" s="685">
        <v>59</v>
      </c>
      <c r="AE180" s="686">
        <v>39</v>
      </c>
      <c r="AF180" s="668">
        <v>0.66101694915254239</v>
      </c>
      <c r="AG180" s="679"/>
      <c r="AH180" s="687" t="s">
        <v>735</v>
      </c>
      <c r="AI180" s="718">
        <v>1239</v>
      </c>
      <c r="AJ180" s="719">
        <v>398</v>
      </c>
      <c r="AK180" s="682">
        <v>0.32122679580306701</v>
      </c>
    </row>
    <row r="181" spans="1:37" s="683" customFormat="1" ht="25.5">
      <c r="A181" s="684" t="s">
        <v>80</v>
      </c>
      <c r="B181" s="664" t="s">
        <v>406</v>
      </c>
      <c r="C181" s="664" t="s">
        <v>102</v>
      </c>
      <c r="D181" s="664"/>
      <c r="E181" s="664" t="s">
        <v>105</v>
      </c>
      <c r="F181" s="664" t="s">
        <v>560</v>
      </c>
      <c r="G181" s="664" t="s">
        <v>104</v>
      </c>
      <c r="H181" s="685">
        <v>141</v>
      </c>
      <c r="I181" s="686">
        <v>94</v>
      </c>
      <c r="J181" s="667">
        <v>47</v>
      </c>
      <c r="K181" s="668">
        <v>0.66666666666666663</v>
      </c>
      <c r="L181" s="668">
        <v>0.33333333333333331</v>
      </c>
      <c r="M181" s="668">
        <v>1</v>
      </c>
      <c r="N181" s="679"/>
      <c r="O181" s="687" t="s">
        <v>218</v>
      </c>
      <c r="P181" s="717">
        <v>402</v>
      </c>
      <c r="Q181" s="717">
        <v>393</v>
      </c>
      <c r="R181" s="717">
        <v>9</v>
      </c>
      <c r="S181" s="343">
        <v>0.97761194029850751</v>
      </c>
      <c r="T181" s="673">
        <v>2.2388059701492536E-2</v>
      </c>
      <c r="U181" s="674">
        <v>1</v>
      </c>
      <c r="V181" s="675"/>
      <c r="W181" s="684" t="s">
        <v>80</v>
      </c>
      <c r="X181" s="676" t="s">
        <v>406</v>
      </c>
      <c r="Y181" s="689"/>
      <c r="Z181" s="689"/>
      <c r="AA181" s="676" t="s">
        <v>105</v>
      </c>
      <c r="AB181" s="690"/>
      <c r="AC181" s="691"/>
      <c r="AD181" s="685">
        <v>141</v>
      </c>
      <c r="AE181" s="686">
        <v>98</v>
      </c>
      <c r="AF181" s="668">
        <v>0.69503546099290781</v>
      </c>
      <c r="AG181" s="679"/>
      <c r="AH181" s="687" t="s">
        <v>218</v>
      </c>
      <c r="AI181" s="718">
        <v>402</v>
      </c>
      <c r="AJ181" s="719">
        <v>0</v>
      </c>
      <c r="AK181" s="682">
        <v>0</v>
      </c>
    </row>
    <row r="182" spans="1:37" s="683" customFormat="1" ht="25.5">
      <c r="A182" s="684" t="s">
        <v>106</v>
      </c>
      <c r="B182" s="664" t="s">
        <v>591</v>
      </c>
      <c r="C182" s="664" t="s">
        <v>102</v>
      </c>
      <c r="D182" s="664"/>
      <c r="E182" s="664" t="s">
        <v>107</v>
      </c>
      <c r="F182" s="664" t="s">
        <v>108</v>
      </c>
      <c r="G182" s="664" t="s">
        <v>296</v>
      </c>
      <c r="H182" s="685">
        <v>46</v>
      </c>
      <c r="I182" s="686">
        <v>38</v>
      </c>
      <c r="J182" s="667">
        <v>8</v>
      </c>
      <c r="K182" s="668">
        <v>0.82608695652173914</v>
      </c>
      <c r="L182" s="668">
        <v>0.17391304347826086</v>
      </c>
      <c r="M182" s="668">
        <v>1</v>
      </c>
      <c r="N182" s="679"/>
      <c r="O182" s="687" t="s">
        <v>29</v>
      </c>
      <c r="P182" s="717">
        <v>1468</v>
      </c>
      <c r="Q182" s="717">
        <v>1405</v>
      </c>
      <c r="R182" s="717">
        <v>63</v>
      </c>
      <c r="S182" s="343">
        <v>0.95708446866485009</v>
      </c>
      <c r="T182" s="673">
        <v>4.2915531335149866E-2</v>
      </c>
      <c r="U182" s="674">
        <v>1</v>
      </c>
      <c r="V182" s="675"/>
      <c r="W182" s="684" t="s">
        <v>106</v>
      </c>
      <c r="X182" s="676" t="s">
        <v>591</v>
      </c>
      <c r="Y182" s="689"/>
      <c r="Z182" s="689"/>
      <c r="AA182" s="676" t="s">
        <v>107</v>
      </c>
      <c r="AB182" s="690"/>
      <c r="AC182" s="693"/>
      <c r="AD182" s="685">
        <v>46</v>
      </c>
      <c r="AE182" s="686">
        <v>41</v>
      </c>
      <c r="AF182" s="668">
        <v>0.89130434782608692</v>
      </c>
      <c r="AG182" s="679"/>
      <c r="AH182" s="687" t="s">
        <v>29</v>
      </c>
      <c r="AI182" s="718">
        <v>1468</v>
      </c>
      <c r="AJ182" s="719">
        <v>1388</v>
      </c>
      <c r="AK182" s="682">
        <v>0.94550408719346046</v>
      </c>
    </row>
    <row r="183" spans="1:37" s="683" customFormat="1" ht="60" customHeight="1">
      <c r="A183" s="684" t="s">
        <v>36</v>
      </c>
      <c r="B183" s="664" t="s">
        <v>591</v>
      </c>
      <c r="C183" s="664" t="s">
        <v>102</v>
      </c>
      <c r="D183" s="664"/>
      <c r="E183" s="664" t="s">
        <v>109</v>
      </c>
      <c r="F183" s="664" t="s">
        <v>108</v>
      </c>
      <c r="G183" s="664" t="s">
        <v>296</v>
      </c>
      <c r="H183" s="685">
        <v>29</v>
      </c>
      <c r="I183" s="686">
        <v>29</v>
      </c>
      <c r="J183" s="667">
        <v>0</v>
      </c>
      <c r="K183" s="668">
        <v>1</v>
      </c>
      <c r="L183" s="668">
        <v>0</v>
      </c>
      <c r="M183" s="668">
        <v>1</v>
      </c>
      <c r="N183" s="679"/>
      <c r="O183" s="687" t="s">
        <v>40</v>
      </c>
      <c r="P183" s="717">
        <v>81</v>
      </c>
      <c r="Q183" s="717">
        <v>78</v>
      </c>
      <c r="R183" s="717">
        <v>3</v>
      </c>
      <c r="S183" s="343">
        <v>0.96296296296296291</v>
      </c>
      <c r="T183" s="673">
        <v>3.7037037037037035E-2</v>
      </c>
      <c r="U183" s="674">
        <v>1</v>
      </c>
      <c r="V183" s="675"/>
      <c r="W183" s="684" t="s">
        <v>36</v>
      </c>
      <c r="X183" s="676" t="s">
        <v>591</v>
      </c>
      <c r="Y183" s="689"/>
      <c r="Z183" s="689"/>
      <c r="AA183" s="676" t="s">
        <v>109</v>
      </c>
      <c r="AB183" s="690"/>
      <c r="AC183" s="691"/>
      <c r="AD183" s="685">
        <v>29</v>
      </c>
      <c r="AE183" s="686">
        <v>24</v>
      </c>
      <c r="AF183" s="668">
        <v>0.82758620689655171</v>
      </c>
      <c r="AG183" s="679"/>
      <c r="AH183" s="687" t="s">
        <v>40</v>
      </c>
      <c r="AI183" s="718">
        <v>81</v>
      </c>
      <c r="AJ183" s="719">
        <v>62</v>
      </c>
      <c r="AK183" s="682">
        <v>0.76543209876543206</v>
      </c>
    </row>
    <row r="184" spans="1:37" s="683" customFormat="1" ht="25.5">
      <c r="A184" s="684" t="s">
        <v>37</v>
      </c>
      <c r="B184" s="664" t="s">
        <v>591</v>
      </c>
      <c r="C184" s="664" t="s">
        <v>110</v>
      </c>
      <c r="D184" s="664"/>
      <c r="E184" s="664" t="s">
        <v>111</v>
      </c>
      <c r="F184" s="664" t="s">
        <v>560</v>
      </c>
      <c r="G184" s="664" t="s">
        <v>104</v>
      </c>
      <c r="H184" s="685">
        <v>795</v>
      </c>
      <c r="I184" s="686">
        <v>729</v>
      </c>
      <c r="J184" s="667">
        <v>66</v>
      </c>
      <c r="K184" s="668">
        <v>0.91698113207547172</v>
      </c>
      <c r="L184" s="668">
        <v>8.3018867924528297E-2</v>
      </c>
      <c r="M184" s="668">
        <v>1</v>
      </c>
      <c r="N184" s="679"/>
      <c r="O184" s="687" t="s">
        <v>544</v>
      </c>
      <c r="P184" s="717">
        <v>495</v>
      </c>
      <c r="Q184" s="717">
        <v>405</v>
      </c>
      <c r="R184" s="717">
        <v>90</v>
      </c>
      <c r="S184" s="343">
        <v>0.81818181818181823</v>
      </c>
      <c r="T184" s="673">
        <v>0.18181818181818182</v>
      </c>
      <c r="U184" s="674">
        <v>1</v>
      </c>
      <c r="V184" s="675"/>
      <c r="W184" s="684" t="s">
        <v>37</v>
      </c>
      <c r="X184" s="676" t="s">
        <v>591</v>
      </c>
      <c r="Y184" s="689"/>
      <c r="Z184" s="694"/>
      <c r="AA184" s="676" t="s">
        <v>111</v>
      </c>
      <c r="AB184" s="690"/>
      <c r="AC184" s="691"/>
      <c r="AD184" s="685">
        <v>795</v>
      </c>
      <c r="AE184" s="686">
        <v>662</v>
      </c>
      <c r="AF184" s="668">
        <v>0.83270440251572331</v>
      </c>
      <c r="AG184" s="679"/>
      <c r="AH184" s="687" t="s">
        <v>544</v>
      </c>
      <c r="AI184" s="718">
        <v>495</v>
      </c>
      <c r="AJ184" s="719">
        <v>404</v>
      </c>
      <c r="AK184" s="682">
        <v>0.8161616161616162</v>
      </c>
    </row>
    <row r="185" spans="1:37" s="683" customFormat="1" ht="25.5">
      <c r="A185" s="684" t="s">
        <v>38</v>
      </c>
      <c r="B185" s="664" t="s">
        <v>591</v>
      </c>
      <c r="C185" s="664" t="s">
        <v>110</v>
      </c>
      <c r="D185" s="664"/>
      <c r="E185" s="664" t="s">
        <v>112</v>
      </c>
      <c r="F185" s="664" t="s">
        <v>560</v>
      </c>
      <c r="G185" s="664" t="s">
        <v>104</v>
      </c>
      <c r="H185" s="685">
        <v>297</v>
      </c>
      <c r="I185" s="686">
        <v>280</v>
      </c>
      <c r="J185" s="667">
        <v>17</v>
      </c>
      <c r="K185" s="668">
        <v>0.9427609427609428</v>
      </c>
      <c r="L185" s="668">
        <v>5.7239057239057242E-2</v>
      </c>
      <c r="M185" s="668">
        <v>1</v>
      </c>
      <c r="N185" s="679"/>
      <c r="O185" s="687" t="s">
        <v>32</v>
      </c>
      <c r="P185" s="717">
        <v>1133</v>
      </c>
      <c r="Q185" s="717">
        <v>1036</v>
      </c>
      <c r="R185" s="717">
        <v>97</v>
      </c>
      <c r="S185" s="343">
        <v>0.91438658428949693</v>
      </c>
      <c r="T185" s="673">
        <v>8.5613415710503085E-2</v>
      </c>
      <c r="U185" s="674">
        <v>1</v>
      </c>
      <c r="V185" s="675"/>
      <c r="W185" s="684" t="s">
        <v>38</v>
      </c>
      <c r="X185" s="676" t="s">
        <v>591</v>
      </c>
      <c r="Y185" s="689"/>
      <c r="Z185" s="689"/>
      <c r="AA185" s="676" t="s">
        <v>112</v>
      </c>
      <c r="AB185" s="690"/>
      <c r="AC185" s="691"/>
      <c r="AD185" s="685">
        <v>297</v>
      </c>
      <c r="AE185" s="686">
        <v>254</v>
      </c>
      <c r="AF185" s="668">
        <v>0.85521885521885521</v>
      </c>
      <c r="AG185" s="679"/>
      <c r="AH185" s="687" t="s">
        <v>32</v>
      </c>
      <c r="AI185" s="718">
        <v>1133</v>
      </c>
      <c r="AJ185" s="719">
        <v>938</v>
      </c>
      <c r="AK185" s="682">
        <v>0.8278905560458959</v>
      </c>
    </row>
    <row r="186" spans="1:37" s="683" customFormat="1" ht="25.5">
      <c r="A186" s="684" t="s">
        <v>113</v>
      </c>
      <c r="B186" s="664" t="s">
        <v>591</v>
      </c>
      <c r="C186" s="664" t="s">
        <v>94</v>
      </c>
      <c r="D186" s="664"/>
      <c r="E186" s="664" t="s">
        <v>114</v>
      </c>
      <c r="F186" s="664" t="s">
        <v>561</v>
      </c>
      <c r="G186" s="664" t="s">
        <v>562</v>
      </c>
      <c r="H186" s="685">
        <v>22</v>
      </c>
      <c r="I186" s="686">
        <v>20</v>
      </c>
      <c r="J186" s="667">
        <v>2</v>
      </c>
      <c r="K186" s="668">
        <v>0.90909090909090906</v>
      </c>
      <c r="L186" s="668">
        <v>9.0909090909090912E-2</v>
      </c>
      <c r="M186" s="668">
        <v>1</v>
      </c>
      <c r="N186" s="679"/>
      <c r="O186" s="687" t="s">
        <v>220</v>
      </c>
      <c r="P186" s="717">
        <v>213</v>
      </c>
      <c r="Q186" s="717">
        <v>190</v>
      </c>
      <c r="R186" s="717">
        <v>23</v>
      </c>
      <c r="S186" s="343">
        <v>0.892018779342723</v>
      </c>
      <c r="T186" s="673">
        <v>0.107981220657277</v>
      </c>
      <c r="U186" s="674">
        <v>1</v>
      </c>
      <c r="V186" s="675"/>
      <c r="W186" s="684" t="s">
        <v>113</v>
      </c>
      <c r="X186" s="676" t="s">
        <v>591</v>
      </c>
      <c r="Y186" s="689"/>
      <c r="Z186" s="689"/>
      <c r="AA186" s="676" t="s">
        <v>114</v>
      </c>
      <c r="AB186" s="690"/>
      <c r="AC186" s="691"/>
      <c r="AD186" s="685">
        <v>22</v>
      </c>
      <c r="AE186" s="686">
        <v>15</v>
      </c>
      <c r="AF186" s="668">
        <v>0.68181818181818177</v>
      </c>
      <c r="AG186" s="679"/>
      <c r="AH186" s="687" t="s">
        <v>220</v>
      </c>
      <c r="AI186" s="718">
        <v>213</v>
      </c>
      <c r="AJ186" s="719">
        <v>189</v>
      </c>
      <c r="AK186" s="682">
        <v>0.88732394366197187</v>
      </c>
    </row>
    <row r="187" spans="1:37" s="683" customFormat="1" ht="30" customHeight="1">
      <c r="A187" s="695" t="s">
        <v>62</v>
      </c>
      <c r="B187" s="664" t="s">
        <v>407</v>
      </c>
      <c r="C187" s="664" t="s">
        <v>94</v>
      </c>
      <c r="D187" s="664"/>
      <c r="E187" s="664" t="s">
        <v>115</v>
      </c>
      <c r="F187" s="664" t="s">
        <v>116</v>
      </c>
      <c r="G187" s="664" t="s">
        <v>117</v>
      </c>
      <c r="H187" s="685">
        <v>79</v>
      </c>
      <c r="I187" s="686">
        <v>49</v>
      </c>
      <c r="J187" s="667">
        <v>30</v>
      </c>
      <c r="K187" s="668">
        <v>0.620253164556962</v>
      </c>
      <c r="L187" s="668">
        <v>0.379746835443038</v>
      </c>
      <c r="M187" s="668">
        <v>1</v>
      </c>
      <c r="N187" s="679"/>
      <c r="O187" s="687" t="s">
        <v>409</v>
      </c>
      <c r="P187" s="717">
        <v>339</v>
      </c>
      <c r="Q187" s="717">
        <v>310</v>
      </c>
      <c r="R187" s="717">
        <v>29</v>
      </c>
      <c r="S187" s="343">
        <v>0.91445427728613571</v>
      </c>
      <c r="T187" s="673">
        <v>8.5545722713864306E-2</v>
      </c>
      <c r="U187" s="674">
        <v>1</v>
      </c>
      <c r="V187" s="675"/>
      <c r="W187" s="695" t="s">
        <v>62</v>
      </c>
      <c r="X187" s="676" t="s">
        <v>407</v>
      </c>
      <c r="Y187" s="689"/>
      <c r="Z187" s="689"/>
      <c r="AA187" s="676" t="s">
        <v>115</v>
      </c>
      <c r="AB187" s="696"/>
      <c r="AC187" s="697"/>
      <c r="AD187" s="685">
        <v>79</v>
      </c>
      <c r="AE187" s="686">
        <v>14</v>
      </c>
      <c r="AF187" s="668">
        <v>0.17721518987341772</v>
      </c>
      <c r="AG187" s="679"/>
      <c r="AH187" s="687" t="s">
        <v>409</v>
      </c>
      <c r="AI187" s="718">
        <v>339</v>
      </c>
      <c r="AJ187" s="719">
        <v>243</v>
      </c>
      <c r="AK187" s="682">
        <v>0.7168141592920354</v>
      </c>
    </row>
    <row r="188" spans="1:37" s="683" customFormat="1" ht="25.5">
      <c r="A188" s="695" t="s">
        <v>118</v>
      </c>
      <c r="B188" s="664" t="s">
        <v>407</v>
      </c>
      <c r="C188" s="664" t="s">
        <v>94</v>
      </c>
      <c r="D188" s="664"/>
      <c r="E188" s="664" t="s">
        <v>119</v>
      </c>
      <c r="F188" s="664" t="s">
        <v>120</v>
      </c>
      <c r="G188" s="664" t="s">
        <v>121</v>
      </c>
      <c r="H188" s="685">
        <v>39</v>
      </c>
      <c r="I188" s="686">
        <v>25</v>
      </c>
      <c r="J188" s="667">
        <v>14</v>
      </c>
      <c r="K188" s="668">
        <v>0.64102564102564108</v>
      </c>
      <c r="L188" s="668">
        <v>0.35897435897435898</v>
      </c>
      <c r="M188" s="668">
        <v>1</v>
      </c>
      <c r="N188" s="679"/>
      <c r="O188" s="687" t="s">
        <v>551</v>
      </c>
      <c r="P188" s="717">
        <v>0</v>
      </c>
      <c r="Q188" s="717">
        <v>0</v>
      </c>
      <c r="R188" s="717">
        <v>0</v>
      </c>
      <c r="S188" s="343" t="s">
        <v>320</v>
      </c>
      <c r="T188" s="673" t="s">
        <v>320</v>
      </c>
      <c r="U188" s="674">
        <v>0</v>
      </c>
      <c r="V188" s="675"/>
      <c r="W188" s="695" t="s">
        <v>118</v>
      </c>
      <c r="X188" s="676" t="s">
        <v>407</v>
      </c>
      <c r="Y188" s="689"/>
      <c r="Z188" s="689"/>
      <c r="AA188" s="676" t="s">
        <v>119</v>
      </c>
      <c r="AB188" s="696"/>
      <c r="AC188" s="697"/>
      <c r="AD188" s="685">
        <v>39</v>
      </c>
      <c r="AE188" s="686">
        <v>8</v>
      </c>
      <c r="AF188" s="668">
        <v>0.20512820512820512</v>
      </c>
      <c r="AG188" s="679"/>
      <c r="AH188" s="687" t="s">
        <v>551</v>
      </c>
      <c r="AI188" s="718">
        <v>137</v>
      </c>
      <c r="AJ188" s="719">
        <v>125</v>
      </c>
      <c r="AK188" s="682">
        <v>0.91240875912408759</v>
      </c>
    </row>
    <row r="189" spans="1:37" s="683" customFormat="1" ht="25.5">
      <c r="A189" s="684" t="s">
        <v>61</v>
      </c>
      <c r="B189" s="664" t="s">
        <v>407</v>
      </c>
      <c r="C189" s="664" t="s">
        <v>94</v>
      </c>
      <c r="D189" s="664"/>
      <c r="E189" s="664" t="s">
        <v>122</v>
      </c>
      <c r="F189" s="664" t="s">
        <v>563</v>
      </c>
      <c r="G189" s="664" t="s">
        <v>562</v>
      </c>
      <c r="H189" s="685">
        <v>20</v>
      </c>
      <c r="I189" s="686">
        <v>14</v>
      </c>
      <c r="J189" s="667">
        <v>6</v>
      </c>
      <c r="K189" s="668">
        <v>0.7</v>
      </c>
      <c r="L189" s="668">
        <v>0.3</v>
      </c>
      <c r="M189" s="668">
        <v>1</v>
      </c>
      <c r="N189" s="679"/>
      <c r="O189" s="687" t="s">
        <v>640</v>
      </c>
      <c r="P189" s="717">
        <v>80</v>
      </c>
      <c r="Q189" s="717">
        <v>79</v>
      </c>
      <c r="R189" s="717">
        <v>1</v>
      </c>
      <c r="S189" s="343">
        <v>0.98750000000000004</v>
      </c>
      <c r="T189" s="673">
        <v>1.2500000000000001E-2</v>
      </c>
      <c r="U189" s="674">
        <v>1</v>
      </c>
      <c r="V189" s="675"/>
      <c r="W189" s="684" t="s">
        <v>61</v>
      </c>
      <c r="X189" s="676" t="s">
        <v>407</v>
      </c>
      <c r="Y189" s="689"/>
      <c r="Z189" s="689"/>
      <c r="AA189" s="676" t="s">
        <v>122</v>
      </c>
      <c r="AB189" s="690"/>
      <c r="AC189" s="691"/>
      <c r="AD189" s="685">
        <v>20</v>
      </c>
      <c r="AE189" s="686">
        <v>9</v>
      </c>
      <c r="AF189" s="668">
        <v>0.45</v>
      </c>
      <c r="AG189" s="679"/>
      <c r="AH189" s="687" t="s">
        <v>640</v>
      </c>
      <c r="AI189" s="718">
        <v>80</v>
      </c>
      <c r="AJ189" s="719">
        <v>12</v>
      </c>
      <c r="AK189" s="682">
        <v>0.15</v>
      </c>
    </row>
    <row r="190" spans="1:37" s="683" customFormat="1" ht="51">
      <c r="A190" s="684" t="s">
        <v>123</v>
      </c>
      <c r="B190" s="664" t="s">
        <v>407</v>
      </c>
      <c r="C190" s="664" t="s">
        <v>94</v>
      </c>
      <c r="D190" s="664"/>
      <c r="E190" s="664" t="s">
        <v>124</v>
      </c>
      <c r="F190" s="664" t="s">
        <v>561</v>
      </c>
      <c r="G190" s="664" t="s">
        <v>562</v>
      </c>
      <c r="H190" s="685">
        <v>31</v>
      </c>
      <c r="I190" s="686">
        <v>17</v>
      </c>
      <c r="J190" s="667">
        <v>14</v>
      </c>
      <c r="K190" s="668">
        <v>0.54838709677419351</v>
      </c>
      <c r="L190" s="668">
        <v>0.45161290322580644</v>
      </c>
      <c r="M190" s="668">
        <v>1</v>
      </c>
      <c r="N190" s="679"/>
      <c r="O190" s="687" t="s">
        <v>459</v>
      </c>
      <c r="P190" s="717">
        <v>0</v>
      </c>
      <c r="Q190" s="717">
        <v>0</v>
      </c>
      <c r="R190" s="717">
        <v>0</v>
      </c>
      <c r="S190" s="343" t="s">
        <v>320</v>
      </c>
      <c r="T190" s="673" t="s">
        <v>320</v>
      </c>
      <c r="U190" s="674">
        <v>0</v>
      </c>
      <c r="V190" s="675"/>
      <c r="W190" s="684" t="s">
        <v>123</v>
      </c>
      <c r="X190" s="676" t="s">
        <v>407</v>
      </c>
      <c r="Y190" s="689"/>
      <c r="Z190" s="689"/>
      <c r="AA190" s="676" t="s">
        <v>124</v>
      </c>
      <c r="AB190" s="690"/>
      <c r="AC190" s="691"/>
      <c r="AD190" s="685">
        <v>31</v>
      </c>
      <c r="AE190" s="686">
        <v>8</v>
      </c>
      <c r="AF190" s="668">
        <v>0.25806451612903225</v>
      </c>
      <c r="AG190" s="679"/>
      <c r="AH190" s="687" t="s">
        <v>459</v>
      </c>
      <c r="AI190" s="718">
        <v>163</v>
      </c>
      <c r="AJ190" s="719">
        <v>22</v>
      </c>
      <c r="AK190" s="682">
        <v>0.13496932515337423</v>
      </c>
    </row>
    <row r="191" spans="1:37" s="683" customFormat="1" ht="25.5">
      <c r="A191" s="684" t="s">
        <v>59</v>
      </c>
      <c r="B191" s="664" t="s">
        <v>407</v>
      </c>
      <c r="C191" s="664" t="s">
        <v>102</v>
      </c>
      <c r="D191" s="664"/>
      <c r="E191" s="664" t="s">
        <v>125</v>
      </c>
      <c r="F191" s="664" t="s">
        <v>564</v>
      </c>
      <c r="G191" s="664" t="s">
        <v>565</v>
      </c>
      <c r="H191" s="685">
        <v>18</v>
      </c>
      <c r="I191" s="686">
        <v>14</v>
      </c>
      <c r="J191" s="667">
        <v>4</v>
      </c>
      <c r="K191" s="668">
        <v>0.77777777777777779</v>
      </c>
      <c r="L191" s="668">
        <v>0.22222222222222221</v>
      </c>
      <c r="M191" s="668">
        <v>1</v>
      </c>
      <c r="N191" s="679"/>
      <c r="O191" s="687" t="s">
        <v>412</v>
      </c>
      <c r="P191" s="717">
        <v>0</v>
      </c>
      <c r="Q191" s="717">
        <v>0</v>
      </c>
      <c r="R191" s="717">
        <v>0</v>
      </c>
      <c r="S191" s="343" t="s">
        <v>320</v>
      </c>
      <c r="T191" s="673" t="s">
        <v>320</v>
      </c>
      <c r="U191" s="674">
        <v>0</v>
      </c>
      <c r="V191" s="675"/>
      <c r="W191" s="684" t="s">
        <v>59</v>
      </c>
      <c r="X191" s="676" t="s">
        <v>407</v>
      </c>
      <c r="Y191" s="689"/>
      <c r="Z191" s="689"/>
      <c r="AA191" s="676" t="s">
        <v>125</v>
      </c>
      <c r="AB191" s="690"/>
      <c r="AC191" s="691"/>
      <c r="AD191" s="685">
        <v>18</v>
      </c>
      <c r="AE191" s="686">
        <v>13</v>
      </c>
      <c r="AF191" s="668">
        <v>0.72222222222222221</v>
      </c>
      <c r="AG191" s="679"/>
      <c r="AH191" s="687" t="s">
        <v>412</v>
      </c>
      <c r="AI191" s="680">
        <v>0</v>
      </c>
      <c r="AJ191" s="681">
        <v>0</v>
      </c>
      <c r="AK191" s="682" t="s">
        <v>320</v>
      </c>
    </row>
    <row r="192" spans="1:37" s="683" customFormat="1" ht="25.5">
      <c r="A192" s="684" t="s">
        <v>64</v>
      </c>
      <c r="B192" s="664" t="s">
        <v>407</v>
      </c>
      <c r="C192" s="664" t="s">
        <v>102</v>
      </c>
      <c r="D192" s="664"/>
      <c r="E192" s="664" t="s">
        <v>126</v>
      </c>
      <c r="F192" s="664" t="s">
        <v>564</v>
      </c>
      <c r="G192" s="664" t="s">
        <v>565</v>
      </c>
      <c r="H192" s="685">
        <v>273</v>
      </c>
      <c r="I192" s="686">
        <v>224</v>
      </c>
      <c r="J192" s="667">
        <v>49</v>
      </c>
      <c r="K192" s="668">
        <v>0.82051282051282048</v>
      </c>
      <c r="L192" s="668">
        <v>0.17948717948717949</v>
      </c>
      <c r="M192" s="668">
        <v>1</v>
      </c>
      <c r="N192" s="679"/>
      <c r="O192" s="687" t="s">
        <v>460</v>
      </c>
      <c r="P192" s="717">
        <v>185</v>
      </c>
      <c r="Q192" s="717">
        <v>130</v>
      </c>
      <c r="R192" s="717">
        <v>55</v>
      </c>
      <c r="S192" s="343">
        <v>0.70270270270270274</v>
      </c>
      <c r="T192" s="673">
        <v>0.29729729729729731</v>
      </c>
      <c r="U192" s="674">
        <v>1</v>
      </c>
      <c r="V192" s="675"/>
      <c r="W192" s="684" t="s">
        <v>64</v>
      </c>
      <c r="X192" s="676" t="s">
        <v>407</v>
      </c>
      <c r="Y192" s="689"/>
      <c r="Z192" s="689"/>
      <c r="AA192" s="676" t="s">
        <v>126</v>
      </c>
      <c r="AB192" s="690"/>
      <c r="AC192" s="691"/>
      <c r="AD192" s="685">
        <v>273</v>
      </c>
      <c r="AE192" s="686">
        <v>76</v>
      </c>
      <c r="AF192" s="668">
        <v>0.2783882783882784</v>
      </c>
      <c r="AG192" s="679"/>
      <c r="AH192" s="687" t="s">
        <v>460</v>
      </c>
      <c r="AI192" s="718">
        <v>185</v>
      </c>
      <c r="AJ192" s="719">
        <v>72</v>
      </c>
      <c r="AK192" s="682">
        <v>0.38918918918918921</v>
      </c>
    </row>
    <row r="193" spans="1:37" s="683" customFormat="1" ht="38.25">
      <c r="A193" s="684" t="s">
        <v>735</v>
      </c>
      <c r="B193" s="684" t="s">
        <v>735</v>
      </c>
      <c r="C193" s="664" t="s">
        <v>94</v>
      </c>
      <c r="D193" s="664"/>
      <c r="E193" s="664" t="s">
        <v>127</v>
      </c>
      <c r="F193" s="664" t="s">
        <v>566</v>
      </c>
      <c r="G193" s="664" t="s">
        <v>567</v>
      </c>
      <c r="H193" s="685">
        <v>1239</v>
      </c>
      <c r="I193" s="686">
        <v>1142</v>
      </c>
      <c r="J193" s="667">
        <v>97</v>
      </c>
      <c r="K193" s="668">
        <v>0.9217110573042776</v>
      </c>
      <c r="L193" s="668">
        <v>7.8288942695722355E-2</v>
      </c>
      <c r="M193" s="668">
        <v>1</v>
      </c>
      <c r="N193" s="679"/>
      <c r="O193" s="687" t="s">
        <v>545</v>
      </c>
      <c r="P193" s="717">
        <v>0</v>
      </c>
      <c r="Q193" s="717">
        <v>0</v>
      </c>
      <c r="R193" s="717">
        <v>0</v>
      </c>
      <c r="S193" s="343" t="s">
        <v>320</v>
      </c>
      <c r="T193" s="673" t="s">
        <v>320</v>
      </c>
      <c r="U193" s="674">
        <v>0</v>
      </c>
      <c r="V193" s="675"/>
      <c r="W193" s="684" t="s">
        <v>639</v>
      </c>
      <c r="X193" s="676" t="s">
        <v>639</v>
      </c>
      <c r="Y193" s="689"/>
      <c r="Z193" s="689"/>
      <c r="AA193" s="676" t="s">
        <v>127</v>
      </c>
      <c r="AB193" s="690"/>
      <c r="AC193" s="691"/>
      <c r="AD193" s="685">
        <v>1239</v>
      </c>
      <c r="AE193" s="686">
        <v>398</v>
      </c>
      <c r="AF193" s="668">
        <v>0.32122679580306701</v>
      </c>
      <c r="AG193" s="679"/>
      <c r="AH193" s="687" t="s">
        <v>545</v>
      </c>
      <c r="AI193" s="718">
        <v>2780</v>
      </c>
      <c r="AJ193" s="719">
        <v>360</v>
      </c>
      <c r="AK193" s="682">
        <v>0.12949640287769784</v>
      </c>
    </row>
    <row r="194" spans="1:37" s="683" customFormat="1" ht="25.5">
      <c r="A194" s="684" t="s">
        <v>66</v>
      </c>
      <c r="B194" s="664" t="s">
        <v>460</v>
      </c>
      <c r="C194" s="664" t="s">
        <v>94</v>
      </c>
      <c r="D194" s="664"/>
      <c r="E194" s="664" t="s">
        <v>128</v>
      </c>
      <c r="F194" s="664" t="s">
        <v>129</v>
      </c>
      <c r="G194" s="664" t="s">
        <v>129</v>
      </c>
      <c r="H194" s="685">
        <v>36</v>
      </c>
      <c r="I194" s="686">
        <v>10</v>
      </c>
      <c r="J194" s="667">
        <v>26</v>
      </c>
      <c r="K194" s="668">
        <v>0.27777777777777779</v>
      </c>
      <c r="L194" s="668">
        <v>0.72222222222222221</v>
      </c>
      <c r="M194" s="668">
        <v>1</v>
      </c>
      <c r="N194" s="679"/>
      <c r="O194" s="687" t="s">
        <v>638</v>
      </c>
      <c r="P194" s="717">
        <v>0</v>
      </c>
      <c r="Q194" s="717">
        <v>0</v>
      </c>
      <c r="R194" s="717">
        <v>0</v>
      </c>
      <c r="S194" s="343" t="s">
        <v>320</v>
      </c>
      <c r="T194" s="673" t="s">
        <v>320</v>
      </c>
      <c r="U194" s="674">
        <v>0</v>
      </c>
      <c r="V194" s="675"/>
      <c r="W194" s="684" t="s">
        <v>66</v>
      </c>
      <c r="X194" s="676" t="s">
        <v>460</v>
      </c>
      <c r="Y194" s="689"/>
      <c r="Z194" s="689"/>
      <c r="AA194" s="676" t="s">
        <v>128</v>
      </c>
      <c r="AB194" s="690"/>
      <c r="AC194" s="691"/>
      <c r="AD194" s="685">
        <v>36</v>
      </c>
      <c r="AE194" s="686">
        <v>4</v>
      </c>
      <c r="AF194" s="668">
        <v>0.1111111111111111</v>
      </c>
      <c r="AG194" s="679"/>
      <c r="AH194" s="687" t="s">
        <v>638</v>
      </c>
      <c r="AI194" s="718">
        <v>0</v>
      </c>
      <c r="AJ194" s="719">
        <v>0</v>
      </c>
      <c r="AK194" s="682" t="s">
        <v>320</v>
      </c>
    </row>
    <row r="195" spans="1:37" s="683" customFormat="1" ht="51">
      <c r="A195" s="684" t="s">
        <v>74</v>
      </c>
      <c r="B195" s="664" t="s">
        <v>460</v>
      </c>
      <c r="C195" s="664" t="s">
        <v>94</v>
      </c>
      <c r="D195" s="664"/>
      <c r="E195" s="664" t="s">
        <v>130</v>
      </c>
      <c r="F195" s="664" t="s">
        <v>568</v>
      </c>
      <c r="G195" s="664" t="s">
        <v>569</v>
      </c>
      <c r="H195" s="685">
        <v>9</v>
      </c>
      <c r="I195" s="686">
        <v>6</v>
      </c>
      <c r="J195" s="667">
        <v>3</v>
      </c>
      <c r="K195" s="668">
        <v>0.66666666666666663</v>
      </c>
      <c r="L195" s="668">
        <v>0.33333333333333331</v>
      </c>
      <c r="M195" s="668">
        <v>1</v>
      </c>
      <c r="N195" s="679"/>
      <c r="O195" s="687" t="s">
        <v>427</v>
      </c>
      <c r="P195" s="717">
        <v>3830</v>
      </c>
      <c r="Q195" s="717">
        <v>766</v>
      </c>
      <c r="R195" s="717">
        <v>3064</v>
      </c>
      <c r="S195" s="343">
        <v>0.2</v>
      </c>
      <c r="T195" s="673">
        <v>0.8</v>
      </c>
      <c r="U195" s="674">
        <v>1</v>
      </c>
      <c r="V195" s="675"/>
      <c r="W195" s="684" t="s">
        <v>74</v>
      </c>
      <c r="X195" s="676" t="s">
        <v>460</v>
      </c>
      <c r="Y195" s="689"/>
      <c r="Z195" s="689"/>
      <c r="AA195" s="676" t="s">
        <v>130</v>
      </c>
      <c r="AB195" s="690"/>
      <c r="AC195" s="691"/>
      <c r="AD195" s="685">
        <v>9</v>
      </c>
      <c r="AE195" s="686">
        <v>6</v>
      </c>
      <c r="AF195" s="668">
        <v>0.66666666666666663</v>
      </c>
      <c r="AG195" s="679"/>
      <c r="AH195" s="687" t="s">
        <v>427</v>
      </c>
      <c r="AI195" s="718">
        <v>3830</v>
      </c>
      <c r="AJ195" s="719">
        <v>142</v>
      </c>
      <c r="AK195" s="682">
        <v>3.7075718015665796E-2</v>
      </c>
    </row>
    <row r="196" spans="1:37" s="683" customFormat="1" ht="102">
      <c r="A196" s="684" t="s">
        <v>131</v>
      </c>
      <c r="B196" s="664" t="s">
        <v>460</v>
      </c>
      <c r="C196" s="664" t="s">
        <v>94</v>
      </c>
      <c r="D196" s="664"/>
      <c r="E196" s="664" t="s">
        <v>132</v>
      </c>
      <c r="F196" s="664" t="s">
        <v>570</v>
      </c>
      <c r="G196" s="664" t="s">
        <v>571</v>
      </c>
      <c r="H196" s="685">
        <v>54</v>
      </c>
      <c r="I196" s="686">
        <v>34</v>
      </c>
      <c r="J196" s="667">
        <v>20</v>
      </c>
      <c r="K196" s="668">
        <v>0.62962962962962965</v>
      </c>
      <c r="L196" s="668">
        <v>0.37037037037037035</v>
      </c>
      <c r="M196" s="668">
        <v>1</v>
      </c>
      <c r="N196" s="679"/>
      <c r="O196" s="687" t="s">
        <v>398</v>
      </c>
      <c r="P196" s="717">
        <v>9256</v>
      </c>
      <c r="Q196" s="717">
        <v>7627</v>
      </c>
      <c r="R196" s="717">
        <v>1629</v>
      </c>
      <c r="S196" s="290">
        <v>0.82400605012964567</v>
      </c>
      <c r="T196" s="668">
        <v>0.17599394987035435</v>
      </c>
      <c r="U196" s="688">
        <v>1</v>
      </c>
      <c r="V196" s="675"/>
      <c r="W196" s="684" t="s">
        <v>131</v>
      </c>
      <c r="X196" s="676" t="s">
        <v>460</v>
      </c>
      <c r="Y196" s="689"/>
      <c r="Z196" s="689"/>
      <c r="AA196" s="676" t="s">
        <v>132</v>
      </c>
      <c r="AB196" s="690"/>
      <c r="AC196" s="691"/>
      <c r="AD196" s="685">
        <v>54</v>
      </c>
      <c r="AE196" s="686">
        <v>37</v>
      </c>
      <c r="AF196" s="668">
        <v>0.68518518518518523</v>
      </c>
      <c r="AG196" s="679"/>
      <c r="AH196" s="687" t="s">
        <v>398</v>
      </c>
      <c r="AI196" s="680">
        <v>9256</v>
      </c>
      <c r="AJ196" s="681">
        <v>5648</v>
      </c>
      <c r="AK196" s="682">
        <v>0.61019878997407084</v>
      </c>
    </row>
    <row r="197" spans="1:37" s="683" customFormat="1" ht="51">
      <c r="A197" s="684" t="s">
        <v>133</v>
      </c>
      <c r="B197" s="664" t="s">
        <v>427</v>
      </c>
      <c r="C197" s="664" t="s">
        <v>137</v>
      </c>
      <c r="D197" s="664"/>
      <c r="E197" s="664" t="s">
        <v>134</v>
      </c>
      <c r="F197" s="664" t="s">
        <v>135</v>
      </c>
      <c r="G197" s="664" t="s">
        <v>136</v>
      </c>
      <c r="H197" s="685">
        <v>3830</v>
      </c>
      <c r="I197" s="686">
        <v>766</v>
      </c>
      <c r="J197" s="667">
        <v>3064</v>
      </c>
      <c r="K197" s="668">
        <v>0.2</v>
      </c>
      <c r="L197" s="668">
        <v>0.8</v>
      </c>
      <c r="M197" s="668">
        <v>1</v>
      </c>
      <c r="N197" s="679"/>
      <c r="O197" s="687" t="s">
        <v>400</v>
      </c>
      <c r="P197" s="717">
        <v>118</v>
      </c>
      <c r="Q197" s="717">
        <v>60</v>
      </c>
      <c r="R197" s="717">
        <v>0</v>
      </c>
      <c r="S197" s="343">
        <v>0.50847457627118642</v>
      </c>
      <c r="T197" s="673">
        <v>0</v>
      </c>
      <c r="U197" s="674">
        <v>0.50847457627118642</v>
      </c>
      <c r="V197" s="675"/>
      <c r="W197" s="684" t="s">
        <v>133</v>
      </c>
      <c r="X197" s="676" t="s">
        <v>427</v>
      </c>
      <c r="Y197" s="698"/>
      <c r="Z197" s="698"/>
      <c r="AA197" s="676" t="s">
        <v>134</v>
      </c>
      <c r="AB197" s="699"/>
      <c r="AC197" s="700"/>
      <c r="AD197" s="685">
        <v>3830</v>
      </c>
      <c r="AE197" s="686">
        <v>142</v>
      </c>
      <c r="AF197" s="668">
        <v>3.7075718015665796E-2</v>
      </c>
      <c r="AG197" s="679"/>
      <c r="AH197" s="687" t="s">
        <v>400</v>
      </c>
      <c r="AI197" s="718">
        <v>118</v>
      </c>
      <c r="AJ197" s="719">
        <v>37</v>
      </c>
      <c r="AK197" s="682">
        <v>0.3135593220338983</v>
      </c>
    </row>
    <row r="198" spans="1:37" s="683" customFormat="1" ht="38.25">
      <c r="A198" s="684" t="s">
        <v>71</v>
      </c>
      <c r="B198" s="664" t="s">
        <v>218</v>
      </c>
      <c r="C198" s="664" t="s">
        <v>137</v>
      </c>
      <c r="D198" s="664" t="s">
        <v>138</v>
      </c>
      <c r="E198" s="664" t="s">
        <v>139</v>
      </c>
      <c r="F198" s="664" t="s">
        <v>140</v>
      </c>
      <c r="G198" s="664" t="s">
        <v>140</v>
      </c>
      <c r="H198" s="685">
        <v>402</v>
      </c>
      <c r="I198" s="686">
        <v>393</v>
      </c>
      <c r="J198" s="667">
        <v>9</v>
      </c>
      <c r="K198" s="668">
        <v>0.97761194029850751</v>
      </c>
      <c r="L198" s="668">
        <v>2.2388059701492536E-2</v>
      </c>
      <c r="M198" s="668">
        <v>1</v>
      </c>
      <c r="N198" s="679"/>
      <c r="O198" s="687" t="s">
        <v>401</v>
      </c>
      <c r="P198" s="717">
        <v>2364</v>
      </c>
      <c r="Q198" s="717">
        <v>2090</v>
      </c>
      <c r="R198" s="717">
        <v>274</v>
      </c>
      <c r="S198" s="343">
        <v>0.88409475465313025</v>
      </c>
      <c r="T198" s="673">
        <v>0.11590524534686972</v>
      </c>
      <c r="U198" s="674">
        <v>1</v>
      </c>
      <c r="V198" s="675"/>
      <c r="W198" s="684" t="s">
        <v>71</v>
      </c>
      <c r="X198" s="676" t="s">
        <v>218</v>
      </c>
      <c r="Y198" s="689"/>
      <c r="Z198" s="689"/>
      <c r="AA198" s="676" t="s">
        <v>139</v>
      </c>
      <c r="AB198" s="690"/>
      <c r="AC198" s="691"/>
      <c r="AD198" s="685">
        <v>402</v>
      </c>
      <c r="AE198" s="686">
        <v>0</v>
      </c>
      <c r="AF198" s="668">
        <v>0</v>
      </c>
      <c r="AG198" s="679"/>
      <c r="AH198" s="687" t="s">
        <v>401</v>
      </c>
      <c r="AI198" s="718">
        <v>2364</v>
      </c>
      <c r="AJ198" s="719">
        <v>1624</v>
      </c>
      <c r="AK198" s="682">
        <v>0.68697123519458547</v>
      </c>
    </row>
    <row r="199" spans="1:37" s="683" customFormat="1" ht="51">
      <c r="A199" s="684" t="s">
        <v>29</v>
      </c>
      <c r="B199" s="664" t="s">
        <v>29</v>
      </c>
      <c r="C199" s="664" t="s">
        <v>94</v>
      </c>
      <c r="D199" s="664" t="s">
        <v>572</v>
      </c>
      <c r="E199" s="664" t="s">
        <v>141</v>
      </c>
      <c r="F199" s="664" t="s">
        <v>563</v>
      </c>
      <c r="G199" s="664" t="s">
        <v>573</v>
      </c>
      <c r="H199" s="685">
        <v>1468</v>
      </c>
      <c r="I199" s="686">
        <v>1405</v>
      </c>
      <c r="J199" s="667">
        <v>63</v>
      </c>
      <c r="K199" s="668">
        <v>0.95708446866485009</v>
      </c>
      <c r="L199" s="668">
        <v>4.2915531335149866E-2</v>
      </c>
      <c r="M199" s="668">
        <v>1</v>
      </c>
      <c r="N199" s="679"/>
      <c r="O199" s="687" t="s">
        <v>402</v>
      </c>
      <c r="P199" s="717">
        <v>4945</v>
      </c>
      <c r="Q199" s="717">
        <v>4260</v>
      </c>
      <c r="R199" s="717">
        <v>685</v>
      </c>
      <c r="S199" s="343">
        <v>0.86147623862487366</v>
      </c>
      <c r="T199" s="673">
        <v>0.1385237613751264</v>
      </c>
      <c r="U199" s="674">
        <v>1</v>
      </c>
      <c r="V199" s="675"/>
      <c r="W199" s="684" t="s">
        <v>29</v>
      </c>
      <c r="X199" s="676" t="s">
        <v>29</v>
      </c>
      <c r="Y199" s="689"/>
      <c r="Z199" s="689"/>
      <c r="AA199" s="676" t="s">
        <v>141</v>
      </c>
      <c r="AB199" s="690"/>
      <c r="AC199" s="691"/>
      <c r="AD199" s="685">
        <v>1468</v>
      </c>
      <c r="AE199" s="686">
        <v>1388</v>
      </c>
      <c r="AF199" s="668">
        <v>0.94550408719346046</v>
      </c>
      <c r="AG199" s="679"/>
      <c r="AH199" s="687" t="s">
        <v>402</v>
      </c>
      <c r="AI199" s="718">
        <v>4945</v>
      </c>
      <c r="AJ199" s="719">
        <v>3241</v>
      </c>
      <c r="AK199" s="682">
        <v>0.65540950455005054</v>
      </c>
    </row>
    <row r="200" spans="1:37" s="683" customFormat="1" ht="38.25">
      <c r="A200" s="684" t="s">
        <v>47</v>
      </c>
      <c r="B200" s="664" t="s">
        <v>544</v>
      </c>
      <c r="C200" s="664" t="s">
        <v>142</v>
      </c>
      <c r="D200" s="664"/>
      <c r="E200" s="664" t="s">
        <v>144</v>
      </c>
      <c r="F200" s="664" t="s">
        <v>626</v>
      </c>
      <c r="G200" s="664" t="s">
        <v>574</v>
      </c>
      <c r="H200" s="685">
        <v>37</v>
      </c>
      <c r="I200" s="686">
        <v>33</v>
      </c>
      <c r="J200" s="667">
        <v>4</v>
      </c>
      <c r="K200" s="668">
        <v>0.89189189189189189</v>
      </c>
      <c r="L200" s="668">
        <v>0.10810810810810811</v>
      </c>
      <c r="M200" s="668">
        <v>1</v>
      </c>
      <c r="N200" s="679"/>
      <c r="O200" s="687" t="s">
        <v>403</v>
      </c>
      <c r="P200" s="717">
        <v>1829</v>
      </c>
      <c r="Q200" s="717">
        <v>1217</v>
      </c>
      <c r="R200" s="717">
        <v>612</v>
      </c>
      <c r="S200" s="343">
        <v>0.66539092400218702</v>
      </c>
      <c r="T200" s="673">
        <v>0.33460907599781303</v>
      </c>
      <c r="U200" s="674">
        <v>1</v>
      </c>
      <c r="V200" s="675"/>
      <c r="W200" s="684" t="s">
        <v>47</v>
      </c>
      <c r="X200" s="676" t="s">
        <v>544</v>
      </c>
      <c r="Y200" s="689"/>
      <c r="Z200" s="689"/>
      <c r="AA200" s="676" t="s">
        <v>144</v>
      </c>
      <c r="AB200" s="690"/>
      <c r="AC200" s="691"/>
      <c r="AD200" s="685">
        <v>37</v>
      </c>
      <c r="AE200" s="686">
        <v>22</v>
      </c>
      <c r="AF200" s="668">
        <v>0.59459459459459463</v>
      </c>
      <c r="AG200" s="679"/>
      <c r="AH200" s="687" t="s">
        <v>403</v>
      </c>
      <c r="AI200" s="718">
        <v>1829</v>
      </c>
      <c r="AJ200" s="719">
        <v>746</v>
      </c>
      <c r="AK200" s="682">
        <v>0.40787315472936031</v>
      </c>
    </row>
    <row r="201" spans="1:37" s="683" customFormat="1" ht="45" customHeight="1">
      <c r="A201" s="684" t="s">
        <v>46</v>
      </c>
      <c r="B201" s="664" t="s">
        <v>544</v>
      </c>
      <c r="C201" s="664" t="s">
        <v>145</v>
      </c>
      <c r="D201" s="664"/>
      <c r="E201" s="664" t="s">
        <v>146</v>
      </c>
      <c r="F201" s="664" t="s">
        <v>563</v>
      </c>
      <c r="G201" s="664" t="s">
        <v>575</v>
      </c>
      <c r="H201" s="685">
        <v>8</v>
      </c>
      <c r="I201" s="686">
        <v>5</v>
      </c>
      <c r="J201" s="667">
        <v>3</v>
      </c>
      <c r="K201" s="668">
        <v>0.625</v>
      </c>
      <c r="L201" s="668">
        <v>0.375</v>
      </c>
      <c r="M201" s="668">
        <v>1</v>
      </c>
      <c r="N201" s="679"/>
      <c r="O201" s="687" t="s">
        <v>399</v>
      </c>
      <c r="P201" s="717"/>
      <c r="Q201" s="717">
        <v>0</v>
      </c>
      <c r="R201" s="717">
        <v>0</v>
      </c>
      <c r="S201" s="343" t="s">
        <v>320</v>
      </c>
      <c r="T201" s="673" t="s">
        <v>320</v>
      </c>
      <c r="U201" s="674">
        <v>0</v>
      </c>
      <c r="V201" s="675"/>
      <c r="W201" s="684" t="s">
        <v>46</v>
      </c>
      <c r="X201" s="676" t="s">
        <v>544</v>
      </c>
      <c r="Y201" s="689"/>
      <c r="Z201" s="689"/>
      <c r="AA201" s="676" t="s">
        <v>146</v>
      </c>
      <c r="AB201" s="690"/>
      <c r="AC201" s="691"/>
      <c r="AD201" s="685">
        <v>8</v>
      </c>
      <c r="AE201" s="686">
        <v>7</v>
      </c>
      <c r="AF201" s="668">
        <v>0.875</v>
      </c>
      <c r="AG201" s="679"/>
      <c r="AH201" s="687" t="s">
        <v>399</v>
      </c>
      <c r="AI201" s="718">
        <v>0</v>
      </c>
      <c r="AJ201" s="719">
        <v>0</v>
      </c>
      <c r="AK201" s="682" t="s">
        <v>320</v>
      </c>
    </row>
    <row r="202" spans="1:37" s="683" customFormat="1" ht="51">
      <c r="A202" s="684" t="s">
        <v>40</v>
      </c>
      <c r="B202" s="664" t="s">
        <v>40</v>
      </c>
      <c r="C202" s="664" t="s">
        <v>147</v>
      </c>
      <c r="D202" s="664"/>
      <c r="E202" s="664" t="s">
        <v>148</v>
      </c>
      <c r="F202" s="664" t="s">
        <v>576</v>
      </c>
      <c r="G202" s="664" t="s">
        <v>577</v>
      </c>
      <c r="H202" s="685">
        <v>81</v>
      </c>
      <c r="I202" s="686">
        <v>78</v>
      </c>
      <c r="J202" s="667">
        <v>3</v>
      </c>
      <c r="K202" s="668">
        <v>0.96296296296296291</v>
      </c>
      <c r="L202" s="668">
        <v>3.7037037037037035E-2</v>
      </c>
      <c r="M202" s="668">
        <v>1</v>
      </c>
      <c r="N202" s="679"/>
      <c r="O202" s="706"/>
      <c r="P202" s="738"/>
      <c r="Q202" s="738"/>
      <c r="R202" s="738"/>
      <c r="S202" s="739"/>
      <c r="T202" s="739"/>
      <c r="U202" s="739"/>
      <c r="V202" s="675"/>
      <c r="W202" s="684" t="s">
        <v>40</v>
      </c>
      <c r="X202" s="676" t="s">
        <v>40</v>
      </c>
      <c r="Y202" s="689"/>
      <c r="Z202" s="689"/>
      <c r="AA202" s="676" t="s">
        <v>148</v>
      </c>
      <c r="AB202" s="690"/>
      <c r="AC202" s="691"/>
      <c r="AD202" s="685">
        <v>81</v>
      </c>
      <c r="AE202" s="686">
        <v>62</v>
      </c>
      <c r="AF202" s="668">
        <v>0.76543209876543206</v>
      </c>
      <c r="AG202" s="679"/>
      <c r="AH202" s="687" t="s">
        <v>545</v>
      </c>
      <c r="AI202" s="720">
        <v>0</v>
      </c>
      <c r="AJ202" s="721">
        <v>0</v>
      </c>
      <c r="AK202" s="722" t="s">
        <v>320</v>
      </c>
    </row>
    <row r="203" spans="1:37" s="683" customFormat="1" ht="45" customHeight="1">
      <c r="A203" s="684" t="s">
        <v>41</v>
      </c>
      <c r="B203" s="664" t="s">
        <v>544</v>
      </c>
      <c r="C203" s="664" t="s">
        <v>145</v>
      </c>
      <c r="D203" s="664"/>
      <c r="E203" s="664" t="s">
        <v>149</v>
      </c>
      <c r="F203" s="664" t="s">
        <v>578</v>
      </c>
      <c r="G203" s="664" t="s">
        <v>579</v>
      </c>
      <c r="H203" s="685">
        <v>204</v>
      </c>
      <c r="I203" s="686">
        <v>195</v>
      </c>
      <c r="J203" s="667">
        <v>9</v>
      </c>
      <c r="K203" s="668">
        <v>0.95588235294117652</v>
      </c>
      <c r="L203" s="668">
        <v>4.4117647058823532E-2</v>
      </c>
      <c r="M203" s="668">
        <v>1</v>
      </c>
      <c r="N203" s="679"/>
      <c r="O203" s="675"/>
      <c r="P203" s="675"/>
      <c r="Q203" s="675"/>
      <c r="R203" s="675"/>
      <c r="S203" s="675"/>
      <c r="T203" s="675"/>
      <c r="U203" s="675"/>
      <c r="V203" s="675"/>
      <c r="W203" s="684" t="s">
        <v>41</v>
      </c>
      <c r="X203" s="676" t="s">
        <v>544</v>
      </c>
      <c r="Y203" s="689"/>
      <c r="Z203" s="689"/>
      <c r="AA203" s="676" t="s">
        <v>149</v>
      </c>
      <c r="AB203" s="696"/>
      <c r="AC203" s="697"/>
      <c r="AD203" s="685">
        <v>204</v>
      </c>
      <c r="AE203" s="686">
        <v>193</v>
      </c>
      <c r="AF203" s="668">
        <v>0.94607843137254899</v>
      </c>
      <c r="AG203" s="679"/>
      <c r="AH203" s="706"/>
      <c r="AI203" s="707"/>
      <c r="AJ203" s="707"/>
      <c r="AK203" s="708"/>
    </row>
    <row r="204" spans="1:37" s="683" customFormat="1" ht="45" customHeight="1">
      <c r="A204" s="684" t="s">
        <v>45</v>
      </c>
      <c r="B204" s="664" t="s">
        <v>544</v>
      </c>
      <c r="C204" s="664" t="s">
        <v>145</v>
      </c>
      <c r="D204" s="664"/>
      <c r="E204" s="664" t="s">
        <v>150</v>
      </c>
      <c r="F204" s="664" t="s">
        <v>151</v>
      </c>
      <c r="G204" s="664" t="s">
        <v>151</v>
      </c>
      <c r="H204" s="685">
        <v>44</v>
      </c>
      <c r="I204" s="686">
        <v>4</v>
      </c>
      <c r="J204" s="667">
        <v>40</v>
      </c>
      <c r="K204" s="668">
        <v>9.0909090909090912E-2</v>
      </c>
      <c r="L204" s="668">
        <v>0.90909090909090906</v>
      </c>
      <c r="M204" s="668">
        <v>1</v>
      </c>
      <c r="N204" s="679"/>
      <c r="O204" s="675"/>
      <c r="P204" s="675"/>
      <c r="Q204" s="675"/>
      <c r="R204" s="675"/>
      <c r="S204" s="675"/>
      <c r="T204" s="675"/>
      <c r="U204" s="675"/>
      <c r="V204" s="675"/>
      <c r="W204" s="684" t="s">
        <v>45</v>
      </c>
      <c r="X204" s="676" t="s">
        <v>544</v>
      </c>
      <c r="Y204" s="689"/>
      <c r="Z204" s="689"/>
      <c r="AA204" s="676" t="s">
        <v>150</v>
      </c>
      <c r="AB204" s="690"/>
      <c r="AC204" s="691"/>
      <c r="AD204" s="685">
        <v>44</v>
      </c>
      <c r="AE204" s="686">
        <v>37</v>
      </c>
      <c r="AF204" s="668">
        <v>0.84090909090909094</v>
      </c>
      <c r="AG204" s="679"/>
      <c r="AH204" s="706"/>
      <c r="AI204" s="707"/>
      <c r="AJ204" s="707"/>
      <c r="AK204" s="708"/>
    </row>
    <row r="205" spans="1:37" s="683" customFormat="1" ht="63.75">
      <c r="A205" s="684" t="s">
        <v>44</v>
      </c>
      <c r="B205" s="664" t="s">
        <v>544</v>
      </c>
      <c r="C205" s="664" t="s">
        <v>145</v>
      </c>
      <c r="D205" s="664"/>
      <c r="E205" s="664" t="s">
        <v>152</v>
      </c>
      <c r="F205" s="664" t="s">
        <v>580</v>
      </c>
      <c r="G205" s="664" t="s">
        <v>581</v>
      </c>
      <c r="H205" s="685">
        <v>135</v>
      </c>
      <c r="I205" s="686">
        <v>105</v>
      </c>
      <c r="J205" s="667">
        <v>30</v>
      </c>
      <c r="K205" s="668">
        <v>0.77777777777777779</v>
      </c>
      <c r="L205" s="668">
        <v>0.22222222222222221</v>
      </c>
      <c r="M205" s="668">
        <v>1</v>
      </c>
      <c r="N205" s="679"/>
      <c r="O205" s="675"/>
      <c r="P205" s="675"/>
      <c r="Q205" s="675"/>
      <c r="R205" s="675"/>
      <c r="S205" s="675"/>
      <c r="T205" s="675"/>
      <c r="U205" s="675"/>
      <c r="V205" s="675"/>
      <c r="W205" s="684" t="s">
        <v>44</v>
      </c>
      <c r="X205" s="676" t="s">
        <v>544</v>
      </c>
      <c r="Y205" s="689"/>
      <c r="Z205" s="689"/>
      <c r="AA205" s="676" t="s">
        <v>152</v>
      </c>
      <c r="AB205" s="690"/>
      <c r="AC205" s="691"/>
      <c r="AD205" s="685">
        <v>135</v>
      </c>
      <c r="AE205" s="686">
        <v>82</v>
      </c>
      <c r="AF205" s="668">
        <v>0.6074074074074074</v>
      </c>
      <c r="AG205" s="679"/>
      <c r="AH205" s="675"/>
      <c r="AI205" s="711"/>
      <c r="AJ205" s="711"/>
      <c r="AK205" s="710"/>
    </row>
    <row r="206" spans="1:37" s="683" customFormat="1" ht="63.75">
      <c r="A206" s="684" t="s">
        <v>87</v>
      </c>
      <c r="B206" s="664" t="s">
        <v>460</v>
      </c>
      <c r="C206" s="664" t="s">
        <v>145</v>
      </c>
      <c r="D206" s="664"/>
      <c r="E206" s="664" t="s">
        <v>153</v>
      </c>
      <c r="F206" s="664" t="s">
        <v>154</v>
      </c>
      <c r="G206" s="664" t="s">
        <v>155</v>
      </c>
      <c r="H206" s="685">
        <v>5</v>
      </c>
      <c r="I206" s="686">
        <v>4</v>
      </c>
      <c r="J206" s="667">
        <v>1</v>
      </c>
      <c r="K206" s="668">
        <v>0.8</v>
      </c>
      <c r="L206" s="668">
        <v>0.2</v>
      </c>
      <c r="M206" s="668">
        <v>1</v>
      </c>
      <c r="N206" s="679"/>
      <c r="O206" s="675"/>
      <c r="P206" s="675"/>
      <c r="Q206" s="675"/>
      <c r="R206" s="675"/>
      <c r="S206" s="675"/>
      <c r="T206" s="675"/>
      <c r="U206" s="675"/>
      <c r="V206" s="675"/>
      <c r="W206" s="684" t="s">
        <v>87</v>
      </c>
      <c r="X206" s="676" t="s">
        <v>460</v>
      </c>
      <c r="Y206" s="689"/>
      <c r="Z206" s="689"/>
      <c r="AA206" s="676" t="s">
        <v>153</v>
      </c>
      <c r="AB206" s="690"/>
      <c r="AC206" s="691"/>
      <c r="AD206" s="685">
        <v>5</v>
      </c>
      <c r="AE206" s="686">
        <v>5</v>
      </c>
      <c r="AF206" s="668">
        <v>1</v>
      </c>
      <c r="AG206" s="679"/>
      <c r="AH206" s="675"/>
      <c r="AI206" s="711"/>
      <c r="AJ206" s="711"/>
      <c r="AK206" s="710"/>
    </row>
    <row r="207" spans="1:37" s="683" customFormat="1" ht="45" customHeight="1">
      <c r="A207" s="684" t="s">
        <v>156</v>
      </c>
      <c r="B207" s="664" t="s">
        <v>544</v>
      </c>
      <c r="C207" s="664" t="s">
        <v>145</v>
      </c>
      <c r="D207" s="664"/>
      <c r="E207" s="664" t="s">
        <v>157</v>
      </c>
      <c r="F207" s="664" t="s">
        <v>563</v>
      </c>
      <c r="G207" s="664" t="s">
        <v>575</v>
      </c>
      <c r="H207" s="685">
        <v>66</v>
      </c>
      <c r="I207" s="686">
        <v>62</v>
      </c>
      <c r="J207" s="667">
        <v>4</v>
      </c>
      <c r="K207" s="668">
        <v>0.93939393939393945</v>
      </c>
      <c r="L207" s="668">
        <v>6.0606060606060608E-2</v>
      </c>
      <c r="M207" s="668">
        <v>1</v>
      </c>
      <c r="N207" s="679"/>
      <c r="O207" s="675"/>
      <c r="P207" s="675"/>
      <c r="Q207" s="675"/>
      <c r="R207" s="675"/>
      <c r="S207" s="675"/>
      <c r="T207" s="675"/>
      <c r="U207" s="675"/>
      <c r="V207" s="675"/>
      <c r="W207" s="684" t="s">
        <v>156</v>
      </c>
      <c r="X207" s="676" t="s">
        <v>544</v>
      </c>
      <c r="Y207" s="689"/>
      <c r="Z207" s="689"/>
      <c r="AA207" s="676" t="s">
        <v>157</v>
      </c>
      <c r="AB207" s="690"/>
      <c r="AC207" s="691"/>
      <c r="AD207" s="685">
        <v>66</v>
      </c>
      <c r="AE207" s="686">
        <v>63</v>
      </c>
      <c r="AF207" s="668">
        <v>0.95454545454545459</v>
      </c>
      <c r="AG207" s="679"/>
      <c r="AH207" s="675"/>
      <c r="AI207" s="711"/>
      <c r="AJ207" s="711"/>
      <c r="AK207" s="710"/>
    </row>
    <row r="208" spans="1:37" s="683" customFormat="1" ht="38.25">
      <c r="A208" s="684" t="s">
        <v>158</v>
      </c>
      <c r="B208" s="664" t="s">
        <v>544</v>
      </c>
      <c r="C208" s="664" t="s">
        <v>145</v>
      </c>
      <c r="D208" s="664"/>
      <c r="E208" s="664" t="s">
        <v>159</v>
      </c>
      <c r="F208" s="664" t="s">
        <v>160</v>
      </c>
      <c r="G208" s="664" t="s">
        <v>161</v>
      </c>
      <c r="H208" s="685">
        <v>1</v>
      </c>
      <c r="I208" s="686">
        <v>1</v>
      </c>
      <c r="J208" s="667">
        <v>0</v>
      </c>
      <c r="K208" s="668">
        <v>1</v>
      </c>
      <c r="L208" s="668">
        <v>0</v>
      </c>
      <c r="M208" s="668">
        <v>1</v>
      </c>
      <c r="N208" s="679"/>
      <c r="O208" s="675"/>
      <c r="P208" s="675"/>
      <c r="Q208" s="675"/>
      <c r="R208" s="675"/>
      <c r="S208" s="675"/>
      <c r="T208" s="675"/>
      <c r="U208" s="675"/>
      <c r="V208" s="675"/>
      <c r="W208" s="684" t="s">
        <v>158</v>
      </c>
      <c r="X208" s="676" t="s">
        <v>544</v>
      </c>
      <c r="Y208" s="689"/>
      <c r="Z208" s="689"/>
      <c r="AA208" s="676" t="s">
        <v>159</v>
      </c>
      <c r="AB208" s="690"/>
      <c r="AC208" s="691"/>
      <c r="AD208" s="685">
        <v>1</v>
      </c>
      <c r="AE208" s="686">
        <v>0</v>
      </c>
      <c r="AF208" s="668">
        <v>0</v>
      </c>
      <c r="AG208" s="679"/>
      <c r="AH208" s="675"/>
      <c r="AI208" s="711"/>
      <c r="AJ208" s="711"/>
      <c r="AK208" s="710"/>
    </row>
    <row r="209" spans="1:37" s="683" customFormat="1" ht="60" customHeight="1">
      <c r="A209" s="684" t="s">
        <v>67</v>
      </c>
      <c r="B209" s="664" t="s">
        <v>460</v>
      </c>
      <c r="C209" s="664" t="s">
        <v>162</v>
      </c>
      <c r="D209" s="664"/>
      <c r="E209" s="664" t="s">
        <v>163</v>
      </c>
      <c r="F209" s="664" t="s">
        <v>582</v>
      </c>
      <c r="G209" s="664" t="s">
        <v>574</v>
      </c>
      <c r="H209" s="685">
        <v>20</v>
      </c>
      <c r="I209" s="686">
        <v>18</v>
      </c>
      <c r="J209" s="667">
        <v>2</v>
      </c>
      <c r="K209" s="668">
        <v>0.9</v>
      </c>
      <c r="L209" s="668">
        <v>0.1</v>
      </c>
      <c r="M209" s="668">
        <v>1</v>
      </c>
      <c r="N209" s="679"/>
      <c r="O209" s="675"/>
      <c r="P209" s="675"/>
      <c r="Q209" s="675"/>
      <c r="R209" s="675"/>
      <c r="S209" s="675"/>
      <c r="T209" s="675"/>
      <c r="U209" s="675"/>
      <c r="V209" s="675"/>
      <c r="W209" s="684" t="s">
        <v>67</v>
      </c>
      <c r="X209" s="676" t="s">
        <v>460</v>
      </c>
      <c r="Y209" s="689"/>
      <c r="Z209" s="689"/>
      <c r="AA209" s="676" t="s">
        <v>163</v>
      </c>
      <c r="AB209" s="690"/>
      <c r="AC209" s="691"/>
      <c r="AD209" s="685">
        <v>20</v>
      </c>
      <c r="AE209" s="686">
        <v>16</v>
      </c>
      <c r="AF209" s="668">
        <v>0.8</v>
      </c>
      <c r="AG209" s="679"/>
      <c r="AH209" s="675"/>
      <c r="AI209" s="711"/>
      <c r="AJ209" s="711"/>
      <c r="AK209" s="710"/>
    </row>
    <row r="210" spans="1:37" s="683" customFormat="1" ht="51">
      <c r="A210" s="684" t="s">
        <v>32</v>
      </c>
      <c r="B210" s="664" t="s">
        <v>32</v>
      </c>
      <c r="C210" s="664" t="s">
        <v>94</v>
      </c>
      <c r="D210" s="664"/>
      <c r="E210" s="664" t="s">
        <v>164</v>
      </c>
      <c r="F210" s="664" t="s">
        <v>583</v>
      </c>
      <c r="G210" s="664" t="s">
        <v>584</v>
      </c>
      <c r="H210" s="685">
        <v>1133</v>
      </c>
      <c r="I210" s="686">
        <v>1036</v>
      </c>
      <c r="J210" s="667">
        <v>97</v>
      </c>
      <c r="K210" s="668">
        <v>0.91438658428949693</v>
      </c>
      <c r="L210" s="668">
        <v>8.5613415710503085E-2</v>
      </c>
      <c r="M210" s="668">
        <v>1</v>
      </c>
      <c r="N210" s="679"/>
      <c r="O210" s="675"/>
      <c r="P210" s="675"/>
      <c r="Q210" s="675"/>
      <c r="R210" s="675"/>
      <c r="S210" s="675"/>
      <c r="T210" s="675"/>
      <c r="U210" s="675"/>
      <c r="V210" s="675"/>
      <c r="W210" s="684" t="s">
        <v>32</v>
      </c>
      <c r="X210" s="676" t="s">
        <v>32</v>
      </c>
      <c r="Y210" s="689"/>
      <c r="Z210" s="689"/>
      <c r="AA210" s="676" t="s">
        <v>164</v>
      </c>
      <c r="AB210" s="690"/>
      <c r="AC210" s="691"/>
      <c r="AD210" s="685">
        <v>1133</v>
      </c>
      <c r="AE210" s="686">
        <v>938</v>
      </c>
      <c r="AF210" s="668">
        <v>0.8278905560458959</v>
      </c>
      <c r="AG210" s="679"/>
      <c r="AH210" s="675"/>
      <c r="AI210" s="711"/>
      <c r="AJ210" s="711"/>
      <c r="AK210" s="710"/>
    </row>
    <row r="211" spans="1:37" s="683" customFormat="1" ht="60" customHeight="1">
      <c r="A211" s="684" t="s">
        <v>69</v>
      </c>
      <c r="B211" s="664" t="s">
        <v>460</v>
      </c>
      <c r="C211" s="664" t="s">
        <v>94</v>
      </c>
      <c r="D211" s="664"/>
      <c r="E211" s="664" t="s">
        <v>165</v>
      </c>
      <c r="F211" s="664" t="s">
        <v>585</v>
      </c>
      <c r="G211" s="664" t="s">
        <v>585</v>
      </c>
      <c r="H211" s="685">
        <v>54</v>
      </c>
      <c r="I211" s="686">
        <v>53</v>
      </c>
      <c r="J211" s="667">
        <v>1</v>
      </c>
      <c r="K211" s="668">
        <v>0.98148148148148151</v>
      </c>
      <c r="L211" s="668">
        <v>1.8518518518518517E-2</v>
      </c>
      <c r="M211" s="668">
        <v>1</v>
      </c>
      <c r="N211" s="679"/>
      <c r="O211" s="675"/>
      <c r="P211" s="675"/>
      <c r="Q211" s="675"/>
      <c r="R211" s="675"/>
      <c r="S211" s="675"/>
      <c r="T211" s="675"/>
      <c r="U211" s="675"/>
      <c r="V211" s="675"/>
      <c r="W211" s="684" t="s">
        <v>69</v>
      </c>
      <c r="X211" s="676" t="s">
        <v>460</v>
      </c>
      <c r="Y211" s="689"/>
      <c r="Z211" s="689"/>
      <c r="AA211" s="676" t="s">
        <v>165</v>
      </c>
      <c r="AB211" s="690"/>
      <c r="AC211" s="691"/>
      <c r="AD211" s="685">
        <v>54</v>
      </c>
      <c r="AE211" s="686">
        <v>0</v>
      </c>
      <c r="AF211" s="668">
        <v>0</v>
      </c>
      <c r="AG211" s="679"/>
      <c r="AH211" s="675"/>
      <c r="AI211" s="711"/>
      <c r="AJ211" s="711"/>
      <c r="AK211" s="710"/>
    </row>
    <row r="212" spans="1:37" s="683" customFormat="1" ht="60" customHeight="1">
      <c r="A212" s="684" t="s">
        <v>68</v>
      </c>
      <c r="B212" s="664" t="s">
        <v>460</v>
      </c>
      <c r="C212" s="664" t="s">
        <v>162</v>
      </c>
      <c r="D212" s="664"/>
      <c r="E212" s="664" t="s">
        <v>166</v>
      </c>
      <c r="F212" s="664" t="s">
        <v>167</v>
      </c>
      <c r="G212" s="664" t="s">
        <v>168</v>
      </c>
      <c r="H212" s="685">
        <v>0</v>
      </c>
      <c r="I212" s="686">
        <v>0</v>
      </c>
      <c r="J212" s="667">
        <v>0</v>
      </c>
      <c r="K212" s="668" t="s">
        <v>320</v>
      </c>
      <c r="L212" s="668" t="s">
        <v>320</v>
      </c>
      <c r="M212" s="668">
        <v>0</v>
      </c>
      <c r="N212" s="679"/>
      <c r="O212" s="675"/>
      <c r="P212" s="675"/>
      <c r="Q212" s="675"/>
      <c r="R212" s="675"/>
      <c r="S212" s="675"/>
      <c r="T212" s="675"/>
      <c r="U212" s="675"/>
      <c r="V212" s="675"/>
      <c r="W212" s="684" t="s">
        <v>68</v>
      </c>
      <c r="X212" s="676" t="s">
        <v>460</v>
      </c>
      <c r="Y212" s="689"/>
      <c r="Z212" s="689"/>
      <c r="AA212" s="676" t="s">
        <v>166</v>
      </c>
      <c r="AB212" s="690"/>
      <c r="AC212" s="691"/>
      <c r="AD212" s="685">
        <v>0</v>
      </c>
      <c r="AE212" s="686">
        <v>0</v>
      </c>
      <c r="AF212" s="668" t="s">
        <v>320</v>
      </c>
      <c r="AG212" s="679"/>
      <c r="AH212" s="675"/>
      <c r="AI212" s="711"/>
      <c r="AJ212" s="711"/>
      <c r="AK212" s="710"/>
    </row>
    <row r="213" spans="1:37" s="683" customFormat="1" ht="38.25">
      <c r="A213" s="684" t="s">
        <v>169</v>
      </c>
      <c r="B213" s="664" t="s">
        <v>409</v>
      </c>
      <c r="C213" s="664" t="s">
        <v>170</v>
      </c>
      <c r="D213" s="664"/>
      <c r="E213" s="664" t="s">
        <v>171</v>
      </c>
      <c r="F213" s="664" t="s">
        <v>586</v>
      </c>
      <c r="G213" s="664" t="s">
        <v>587</v>
      </c>
      <c r="H213" s="685">
        <v>339</v>
      </c>
      <c r="I213" s="686">
        <v>310</v>
      </c>
      <c r="J213" s="667">
        <v>29</v>
      </c>
      <c r="K213" s="668">
        <v>0.91445427728613571</v>
      </c>
      <c r="L213" s="668">
        <v>8.5545722713864306E-2</v>
      </c>
      <c r="M213" s="668">
        <v>1</v>
      </c>
      <c r="N213" s="679"/>
      <c r="O213" s="675"/>
      <c r="P213" s="675"/>
      <c r="Q213" s="675"/>
      <c r="R213" s="675"/>
      <c r="S213" s="675"/>
      <c r="T213" s="675"/>
      <c r="U213" s="675"/>
      <c r="V213" s="675"/>
      <c r="W213" s="684" t="s">
        <v>169</v>
      </c>
      <c r="X213" s="676" t="s">
        <v>409</v>
      </c>
      <c r="Y213" s="689"/>
      <c r="Z213" s="689"/>
      <c r="AA213" s="676" t="s">
        <v>171</v>
      </c>
      <c r="AB213" s="690"/>
      <c r="AC213" s="691"/>
      <c r="AD213" s="685">
        <v>339</v>
      </c>
      <c r="AE213" s="686">
        <v>243</v>
      </c>
      <c r="AF213" s="668">
        <v>0.7168141592920354</v>
      </c>
      <c r="AG213" s="679"/>
      <c r="AH213" s="675"/>
      <c r="AI213" s="711"/>
      <c r="AJ213" s="711"/>
      <c r="AK213" s="710"/>
    </row>
    <row r="214" spans="1:37" s="683" customFormat="1" ht="25.5">
      <c r="A214" s="684" t="s">
        <v>172</v>
      </c>
      <c r="B214" s="664" t="s">
        <v>220</v>
      </c>
      <c r="C214" s="664" t="s">
        <v>94</v>
      </c>
      <c r="D214" s="664"/>
      <c r="E214" s="664" t="s">
        <v>173</v>
      </c>
      <c r="F214" s="664" t="s">
        <v>563</v>
      </c>
      <c r="G214" s="664" t="s">
        <v>575</v>
      </c>
      <c r="H214" s="685">
        <v>213</v>
      </c>
      <c r="I214" s="686">
        <v>190</v>
      </c>
      <c r="J214" s="667">
        <v>23</v>
      </c>
      <c r="K214" s="668">
        <v>0.892018779342723</v>
      </c>
      <c r="L214" s="668">
        <v>0.107981220657277</v>
      </c>
      <c r="M214" s="668">
        <v>1</v>
      </c>
      <c r="N214" s="679"/>
      <c r="O214" s="675"/>
      <c r="P214" s="675"/>
      <c r="Q214" s="675"/>
      <c r="R214" s="675"/>
      <c r="S214" s="675"/>
      <c r="T214" s="675"/>
      <c r="U214" s="675"/>
      <c r="V214" s="675"/>
      <c r="W214" s="684" t="s">
        <v>172</v>
      </c>
      <c r="X214" s="676" t="s">
        <v>220</v>
      </c>
      <c r="Y214" s="689"/>
      <c r="Z214" s="694"/>
      <c r="AA214" s="676" t="s">
        <v>173</v>
      </c>
      <c r="AB214" s="690"/>
      <c r="AC214" s="691"/>
      <c r="AD214" s="685">
        <v>213</v>
      </c>
      <c r="AE214" s="686">
        <v>189</v>
      </c>
      <c r="AF214" s="668">
        <v>0.88732394366197187</v>
      </c>
      <c r="AG214" s="679"/>
      <c r="AH214" s="675"/>
      <c r="AI214" s="711"/>
      <c r="AJ214" s="711"/>
      <c r="AK214" s="710"/>
    </row>
    <row r="215" spans="1:37" s="683" customFormat="1" ht="25.5">
      <c r="A215" s="684" t="s">
        <v>84</v>
      </c>
      <c r="B215" s="664" t="s">
        <v>460</v>
      </c>
      <c r="C215" s="664" t="s">
        <v>94</v>
      </c>
      <c r="D215" s="664"/>
      <c r="E215" s="664" t="s">
        <v>174</v>
      </c>
      <c r="F215" s="664" t="s">
        <v>563</v>
      </c>
      <c r="G215" s="664" t="s">
        <v>575</v>
      </c>
      <c r="H215" s="685">
        <v>4</v>
      </c>
      <c r="I215" s="686">
        <v>3</v>
      </c>
      <c r="J215" s="667">
        <v>1</v>
      </c>
      <c r="K215" s="668">
        <v>0.75</v>
      </c>
      <c r="L215" s="668">
        <v>0.25</v>
      </c>
      <c r="M215" s="668">
        <v>1</v>
      </c>
      <c r="N215" s="679"/>
      <c r="O215" s="675"/>
      <c r="P215" s="675"/>
      <c r="Q215" s="675"/>
      <c r="R215" s="675"/>
      <c r="S215" s="675"/>
      <c r="T215" s="675"/>
      <c r="U215" s="675"/>
      <c r="V215" s="675"/>
      <c r="W215" s="684" t="s">
        <v>84</v>
      </c>
      <c r="X215" s="676" t="s">
        <v>460</v>
      </c>
      <c r="Y215" s="689"/>
      <c r="Z215" s="689"/>
      <c r="AA215" s="676" t="s">
        <v>174</v>
      </c>
      <c r="AB215" s="690"/>
      <c r="AC215" s="691"/>
      <c r="AD215" s="685">
        <v>4</v>
      </c>
      <c r="AE215" s="686">
        <v>3</v>
      </c>
      <c r="AF215" s="668">
        <v>0.75</v>
      </c>
      <c r="AG215" s="679"/>
      <c r="AH215" s="675"/>
      <c r="AI215" s="711"/>
      <c r="AJ215" s="711"/>
      <c r="AK215" s="710"/>
    </row>
    <row r="216" spans="1:37" s="683" customFormat="1" ht="51">
      <c r="A216" s="684" t="s">
        <v>175</v>
      </c>
      <c r="B216" s="664" t="s">
        <v>640</v>
      </c>
      <c r="C216" s="664" t="s">
        <v>94</v>
      </c>
      <c r="D216" s="664" t="s">
        <v>637</v>
      </c>
      <c r="E216" s="664" t="s">
        <v>176</v>
      </c>
      <c r="F216" s="664" t="s">
        <v>563</v>
      </c>
      <c r="G216" s="664" t="s">
        <v>575</v>
      </c>
      <c r="H216" s="685">
        <v>3</v>
      </c>
      <c r="I216" s="686">
        <v>3</v>
      </c>
      <c r="J216" s="667">
        <v>0</v>
      </c>
      <c r="K216" s="668">
        <v>1</v>
      </c>
      <c r="L216" s="668">
        <v>0</v>
      </c>
      <c r="M216" s="668">
        <v>1</v>
      </c>
      <c r="N216" s="679"/>
      <c r="O216" s="675"/>
      <c r="P216" s="675"/>
      <c r="Q216" s="675"/>
      <c r="R216" s="675"/>
      <c r="S216" s="675"/>
      <c r="T216" s="675"/>
      <c r="U216" s="675"/>
      <c r="V216" s="675"/>
      <c r="W216" s="684" t="s">
        <v>175</v>
      </c>
      <c r="X216" s="676" t="s">
        <v>640</v>
      </c>
      <c r="Y216" s="664" t="s">
        <v>94</v>
      </c>
      <c r="Z216" s="664" t="s">
        <v>637</v>
      </c>
      <c r="AA216" s="676" t="s">
        <v>176</v>
      </c>
      <c r="AB216" s="690"/>
      <c r="AC216" s="691"/>
      <c r="AD216" s="685">
        <v>3</v>
      </c>
      <c r="AE216" s="686">
        <v>0</v>
      </c>
      <c r="AF216" s="668">
        <v>0</v>
      </c>
      <c r="AG216" s="679"/>
      <c r="AH216" s="675"/>
      <c r="AI216" s="711"/>
      <c r="AJ216" s="711"/>
      <c r="AK216" s="710"/>
    </row>
    <row r="217" spans="1:37" s="683" customFormat="1" ht="60" customHeight="1">
      <c r="A217" s="684" t="s">
        <v>177</v>
      </c>
      <c r="B217" s="664" t="s">
        <v>460</v>
      </c>
      <c r="C217" s="664" t="s">
        <v>94</v>
      </c>
      <c r="D217" s="664"/>
      <c r="E217" s="664" t="s">
        <v>178</v>
      </c>
      <c r="F217" s="664" t="s">
        <v>179</v>
      </c>
      <c r="G217" s="664" t="s">
        <v>180</v>
      </c>
      <c r="H217" s="685">
        <v>1</v>
      </c>
      <c r="I217" s="686">
        <v>0</v>
      </c>
      <c r="J217" s="667">
        <v>1</v>
      </c>
      <c r="K217" s="668">
        <v>0</v>
      </c>
      <c r="L217" s="668">
        <v>1</v>
      </c>
      <c r="M217" s="668">
        <v>1</v>
      </c>
      <c r="N217" s="679"/>
      <c r="O217" s="675"/>
      <c r="P217" s="675"/>
      <c r="Q217" s="675"/>
      <c r="R217" s="675"/>
      <c r="S217" s="675"/>
      <c r="T217" s="675"/>
      <c r="U217" s="675"/>
      <c r="V217" s="675"/>
      <c r="W217" s="684" t="s">
        <v>177</v>
      </c>
      <c r="X217" s="676" t="s">
        <v>460</v>
      </c>
      <c r="Y217" s="689"/>
      <c r="Z217" s="689"/>
      <c r="AA217" s="676" t="s">
        <v>178</v>
      </c>
      <c r="AB217" s="690"/>
      <c r="AC217" s="691"/>
      <c r="AD217" s="685">
        <v>1</v>
      </c>
      <c r="AE217" s="686">
        <v>0</v>
      </c>
      <c r="AF217" s="668">
        <v>0</v>
      </c>
      <c r="AG217" s="679"/>
      <c r="AH217" s="675"/>
      <c r="AI217" s="711"/>
      <c r="AJ217" s="711"/>
      <c r="AK217" s="710"/>
    </row>
    <row r="218" spans="1:37" s="683" customFormat="1" ht="60" customHeight="1">
      <c r="A218" s="684" t="s">
        <v>181</v>
      </c>
      <c r="B218" s="664" t="s">
        <v>460</v>
      </c>
      <c r="C218" s="664" t="s">
        <v>94</v>
      </c>
      <c r="D218" s="664"/>
      <c r="E218" s="664" t="s">
        <v>182</v>
      </c>
      <c r="F218" s="664" t="s">
        <v>140</v>
      </c>
      <c r="G218" s="664" t="s">
        <v>140</v>
      </c>
      <c r="H218" s="685">
        <v>1</v>
      </c>
      <c r="I218" s="686">
        <v>1</v>
      </c>
      <c r="J218" s="667">
        <v>0</v>
      </c>
      <c r="K218" s="668">
        <v>1</v>
      </c>
      <c r="L218" s="668">
        <v>0</v>
      </c>
      <c r="M218" s="668">
        <v>1</v>
      </c>
      <c r="N218" s="679"/>
      <c r="O218" s="675"/>
      <c r="P218" s="675"/>
      <c r="Q218" s="675"/>
      <c r="R218" s="675"/>
      <c r="S218" s="675"/>
      <c r="T218" s="675"/>
      <c r="U218" s="675"/>
      <c r="V218" s="675"/>
      <c r="W218" s="684" t="s">
        <v>181</v>
      </c>
      <c r="X218" s="676" t="s">
        <v>460</v>
      </c>
      <c r="Y218" s="689"/>
      <c r="Z218" s="689"/>
      <c r="AA218" s="676" t="s">
        <v>182</v>
      </c>
      <c r="AB218" s="690"/>
      <c r="AC218" s="691"/>
      <c r="AD218" s="685">
        <v>1</v>
      </c>
      <c r="AE218" s="686">
        <v>0</v>
      </c>
      <c r="AF218" s="668">
        <v>0</v>
      </c>
      <c r="AG218" s="679"/>
      <c r="AH218" s="675"/>
      <c r="AI218" s="711"/>
      <c r="AJ218" s="711"/>
      <c r="AK218" s="710"/>
    </row>
    <row r="219" spans="1:37" s="683" customFormat="1" ht="60" customHeight="1">
      <c r="A219" s="684" t="s">
        <v>183</v>
      </c>
      <c r="B219" s="664" t="s">
        <v>460</v>
      </c>
      <c r="C219" s="664" t="s">
        <v>94</v>
      </c>
      <c r="D219" s="664"/>
      <c r="E219" s="664" t="s">
        <v>184</v>
      </c>
      <c r="F219" s="664" t="s">
        <v>185</v>
      </c>
      <c r="G219" s="664" t="s">
        <v>186</v>
      </c>
      <c r="H219" s="685">
        <v>0</v>
      </c>
      <c r="I219" s="686">
        <v>0</v>
      </c>
      <c r="J219" s="667">
        <v>0</v>
      </c>
      <c r="K219" s="668" t="s">
        <v>320</v>
      </c>
      <c r="L219" s="668" t="s">
        <v>320</v>
      </c>
      <c r="M219" s="668">
        <v>0</v>
      </c>
      <c r="N219" s="679"/>
      <c r="O219" s="675"/>
      <c r="P219" s="675"/>
      <c r="Q219" s="675"/>
      <c r="R219" s="675"/>
      <c r="S219" s="675"/>
      <c r="T219" s="675"/>
      <c r="U219" s="675"/>
      <c r="V219" s="675"/>
      <c r="W219" s="684" t="s">
        <v>183</v>
      </c>
      <c r="X219" s="676" t="s">
        <v>460</v>
      </c>
      <c r="Y219" s="689"/>
      <c r="Z219" s="689"/>
      <c r="AA219" s="676" t="s">
        <v>184</v>
      </c>
      <c r="AB219" s="690"/>
      <c r="AC219" s="691"/>
      <c r="AD219" s="685">
        <v>0</v>
      </c>
      <c r="AE219" s="686">
        <v>0</v>
      </c>
      <c r="AF219" s="668" t="s">
        <v>320</v>
      </c>
      <c r="AG219" s="679"/>
      <c r="AH219" s="675"/>
      <c r="AI219" s="711"/>
      <c r="AJ219" s="711"/>
      <c r="AK219" s="710"/>
    </row>
    <row r="220" spans="1:37" s="683" customFormat="1" ht="60" customHeight="1">
      <c r="A220" s="684" t="s">
        <v>187</v>
      </c>
      <c r="B220" s="664" t="s">
        <v>460</v>
      </c>
      <c r="C220" s="664" t="s">
        <v>94</v>
      </c>
      <c r="D220" s="664"/>
      <c r="E220" s="664" t="s">
        <v>188</v>
      </c>
      <c r="F220" s="664" t="s">
        <v>588</v>
      </c>
      <c r="G220" s="664" t="s">
        <v>589</v>
      </c>
      <c r="H220" s="685">
        <v>0</v>
      </c>
      <c r="I220" s="686">
        <v>0</v>
      </c>
      <c r="J220" s="667">
        <v>0</v>
      </c>
      <c r="K220" s="668" t="s">
        <v>320</v>
      </c>
      <c r="L220" s="668" t="s">
        <v>320</v>
      </c>
      <c r="M220" s="668">
        <v>0</v>
      </c>
      <c r="N220" s="679"/>
      <c r="O220" s="675"/>
      <c r="P220" s="675"/>
      <c r="Q220" s="675"/>
      <c r="R220" s="675"/>
      <c r="S220" s="675"/>
      <c r="T220" s="675"/>
      <c r="U220" s="675"/>
      <c r="V220" s="675"/>
      <c r="W220" s="684" t="s">
        <v>187</v>
      </c>
      <c r="X220" s="676" t="s">
        <v>460</v>
      </c>
      <c r="Y220" s="689"/>
      <c r="Z220" s="689"/>
      <c r="AA220" s="676" t="s">
        <v>188</v>
      </c>
      <c r="AB220" s="690"/>
      <c r="AC220" s="691"/>
      <c r="AD220" s="685">
        <v>0</v>
      </c>
      <c r="AE220" s="686">
        <v>0</v>
      </c>
      <c r="AF220" s="668" t="s">
        <v>320</v>
      </c>
      <c r="AG220" s="679"/>
      <c r="AH220" s="675"/>
      <c r="AI220" s="711"/>
      <c r="AJ220" s="711"/>
      <c r="AK220" s="710"/>
    </row>
    <row r="221" spans="1:37" s="683" customFormat="1" ht="60" customHeight="1">
      <c r="A221" s="684" t="s">
        <v>189</v>
      </c>
      <c r="B221" s="664" t="s">
        <v>460</v>
      </c>
      <c r="C221" s="664" t="s">
        <v>94</v>
      </c>
      <c r="D221" s="664"/>
      <c r="E221" s="664" t="s">
        <v>190</v>
      </c>
      <c r="F221" s="664" t="s">
        <v>98</v>
      </c>
      <c r="G221" s="664" t="s">
        <v>99</v>
      </c>
      <c r="H221" s="685">
        <v>1</v>
      </c>
      <c r="I221" s="686">
        <v>1</v>
      </c>
      <c r="J221" s="667">
        <v>0</v>
      </c>
      <c r="K221" s="668">
        <v>1</v>
      </c>
      <c r="L221" s="668">
        <v>0</v>
      </c>
      <c r="M221" s="668">
        <v>1</v>
      </c>
      <c r="N221" s="679"/>
      <c r="O221" s="675"/>
      <c r="P221" s="675"/>
      <c r="Q221" s="675"/>
      <c r="R221" s="675"/>
      <c r="S221" s="675"/>
      <c r="T221" s="675"/>
      <c r="U221" s="675"/>
      <c r="V221" s="675"/>
      <c r="W221" s="684" t="s">
        <v>189</v>
      </c>
      <c r="X221" s="676" t="s">
        <v>460</v>
      </c>
      <c r="Y221" s="689"/>
      <c r="Z221" s="689"/>
      <c r="AA221" s="676" t="s">
        <v>190</v>
      </c>
      <c r="AB221" s="690"/>
      <c r="AC221" s="691"/>
      <c r="AD221" s="685">
        <v>1</v>
      </c>
      <c r="AE221" s="686">
        <v>1</v>
      </c>
      <c r="AF221" s="668">
        <v>1</v>
      </c>
      <c r="AG221" s="679"/>
      <c r="AH221" s="675"/>
      <c r="AI221" s="711"/>
      <c r="AJ221" s="711"/>
      <c r="AK221" s="710"/>
    </row>
    <row r="222" spans="1:37" s="683" customFormat="1" ht="25.5">
      <c r="A222" s="684" t="s">
        <v>191</v>
      </c>
      <c r="B222" s="664" t="s">
        <v>6</v>
      </c>
      <c r="C222" s="664" t="s">
        <v>192</v>
      </c>
      <c r="D222" s="664"/>
      <c r="E222" s="664" t="s">
        <v>193</v>
      </c>
      <c r="F222" s="664" t="s">
        <v>194</v>
      </c>
      <c r="G222" s="664" t="s">
        <v>194</v>
      </c>
      <c r="H222" s="685">
        <v>62</v>
      </c>
      <c r="I222" s="686">
        <v>57</v>
      </c>
      <c r="J222" s="667">
        <v>5</v>
      </c>
      <c r="K222" s="668">
        <v>0.91935483870967738</v>
      </c>
      <c r="L222" s="668">
        <v>8.0645161290322578E-2</v>
      </c>
      <c r="M222" s="668">
        <v>1</v>
      </c>
      <c r="N222" s="679"/>
      <c r="O222" s="675"/>
      <c r="P222" s="675"/>
      <c r="Q222" s="675"/>
      <c r="R222" s="675"/>
      <c r="S222" s="675"/>
      <c r="T222" s="675"/>
      <c r="U222" s="675"/>
      <c r="V222" s="675"/>
      <c r="W222" s="684" t="s">
        <v>191</v>
      </c>
      <c r="X222" s="676" t="s">
        <v>6</v>
      </c>
      <c r="Y222" s="689"/>
      <c r="Z222" s="689"/>
      <c r="AA222" s="676" t="s">
        <v>193</v>
      </c>
      <c r="AB222" s="690"/>
      <c r="AC222" s="691"/>
      <c r="AD222" s="685">
        <v>62</v>
      </c>
      <c r="AE222" s="686">
        <v>1</v>
      </c>
      <c r="AF222" s="668">
        <v>1.6129032258064516E-2</v>
      </c>
      <c r="AG222" s="679"/>
      <c r="AH222" s="675"/>
      <c r="AI222" s="711"/>
      <c r="AJ222" s="711"/>
      <c r="AK222" s="710"/>
    </row>
    <row r="223" spans="1:37" s="683" customFormat="1" ht="38.25">
      <c r="A223" s="684" t="s">
        <v>195</v>
      </c>
      <c r="B223" s="664" t="s">
        <v>6</v>
      </c>
      <c r="C223" s="664" t="s">
        <v>192</v>
      </c>
      <c r="D223" s="664"/>
      <c r="E223" s="664" t="s">
        <v>196</v>
      </c>
      <c r="F223" s="664" t="s">
        <v>197</v>
      </c>
      <c r="G223" s="664" t="s">
        <v>198</v>
      </c>
      <c r="H223" s="685">
        <v>312</v>
      </c>
      <c r="I223" s="686">
        <v>247</v>
      </c>
      <c r="J223" s="667">
        <v>65</v>
      </c>
      <c r="K223" s="668">
        <v>0.79166666666666663</v>
      </c>
      <c r="L223" s="668">
        <v>0.20833333333333334</v>
      </c>
      <c r="M223" s="668">
        <v>1</v>
      </c>
      <c r="N223" s="679"/>
      <c r="O223" s="675"/>
      <c r="P223" s="675"/>
      <c r="Q223" s="675"/>
      <c r="R223" s="675"/>
      <c r="S223" s="675"/>
      <c r="T223" s="675"/>
      <c r="U223" s="675"/>
      <c r="V223" s="675"/>
      <c r="W223" s="684" t="s">
        <v>195</v>
      </c>
      <c r="X223" s="676" t="s">
        <v>6</v>
      </c>
      <c r="Y223" s="689"/>
      <c r="Z223" s="689"/>
      <c r="AA223" s="676" t="s">
        <v>196</v>
      </c>
      <c r="AB223" s="690"/>
      <c r="AC223" s="691"/>
      <c r="AD223" s="685">
        <v>312</v>
      </c>
      <c r="AE223" s="686">
        <v>56</v>
      </c>
      <c r="AF223" s="668">
        <v>0.17948717948717949</v>
      </c>
      <c r="AG223" s="679"/>
      <c r="AH223" s="675"/>
      <c r="AI223" s="711"/>
      <c r="AJ223" s="711"/>
      <c r="AK223" s="710"/>
    </row>
    <row r="224" spans="1:37" s="683" customFormat="1" ht="30" customHeight="1">
      <c r="A224" s="684" t="s">
        <v>51</v>
      </c>
      <c r="B224" s="664" t="s">
        <v>6</v>
      </c>
      <c r="C224" s="664" t="s">
        <v>199</v>
      </c>
      <c r="D224" s="664"/>
      <c r="E224" s="664" t="s">
        <v>200</v>
      </c>
      <c r="F224" s="664">
        <v>9732</v>
      </c>
      <c r="G224" s="664">
        <v>9732</v>
      </c>
      <c r="H224" s="685">
        <v>130</v>
      </c>
      <c r="I224" s="686">
        <v>63</v>
      </c>
      <c r="J224" s="667">
        <v>67</v>
      </c>
      <c r="K224" s="668">
        <v>0.48461538461538461</v>
      </c>
      <c r="L224" s="668">
        <v>0.51538461538461533</v>
      </c>
      <c r="M224" s="668">
        <v>1</v>
      </c>
      <c r="N224" s="679"/>
      <c r="O224" s="675"/>
      <c r="P224" s="675"/>
      <c r="Q224" s="675"/>
      <c r="R224" s="675"/>
      <c r="S224" s="675"/>
      <c r="T224" s="675"/>
      <c r="U224" s="675"/>
      <c r="V224" s="675"/>
      <c r="W224" s="684" t="s">
        <v>51</v>
      </c>
      <c r="X224" s="676" t="s">
        <v>6</v>
      </c>
      <c r="Y224" s="689"/>
      <c r="Z224" s="689"/>
      <c r="AA224" s="676" t="s">
        <v>200</v>
      </c>
      <c r="AB224" s="690"/>
      <c r="AC224" s="691"/>
      <c r="AD224" s="685">
        <v>130</v>
      </c>
      <c r="AE224" s="686">
        <v>0</v>
      </c>
      <c r="AF224" s="668">
        <v>0</v>
      </c>
      <c r="AG224" s="679"/>
      <c r="AH224" s="675"/>
      <c r="AI224" s="711"/>
      <c r="AJ224" s="711"/>
      <c r="AK224" s="710"/>
    </row>
    <row r="225" spans="1:37" s="683" customFormat="1" ht="30" customHeight="1">
      <c r="A225" s="684" t="s">
        <v>49</v>
      </c>
      <c r="B225" s="664" t="s">
        <v>6</v>
      </c>
      <c r="C225" s="664" t="s">
        <v>201</v>
      </c>
      <c r="D225" s="664"/>
      <c r="E225" s="664" t="s">
        <v>202</v>
      </c>
      <c r="F225" s="664">
        <v>9823</v>
      </c>
      <c r="G225" s="664">
        <v>9823</v>
      </c>
      <c r="H225" s="685">
        <v>58</v>
      </c>
      <c r="I225" s="686">
        <v>20</v>
      </c>
      <c r="J225" s="667">
        <v>38</v>
      </c>
      <c r="K225" s="668">
        <v>0.34482758620689657</v>
      </c>
      <c r="L225" s="668">
        <v>0.65517241379310343</v>
      </c>
      <c r="M225" s="668">
        <v>1</v>
      </c>
      <c r="N225" s="679"/>
      <c r="O225" s="675"/>
      <c r="P225" s="675"/>
      <c r="Q225" s="675"/>
      <c r="R225" s="675"/>
      <c r="S225" s="675"/>
      <c r="T225" s="675"/>
      <c r="U225" s="675"/>
      <c r="V225" s="675"/>
      <c r="W225" s="684" t="s">
        <v>49</v>
      </c>
      <c r="X225" s="676" t="s">
        <v>6</v>
      </c>
      <c r="Y225" s="689"/>
      <c r="Z225" s="689"/>
      <c r="AA225" s="676" t="s">
        <v>202</v>
      </c>
      <c r="AB225" s="690"/>
      <c r="AC225" s="691"/>
      <c r="AD225" s="685">
        <v>58</v>
      </c>
      <c r="AE225" s="686">
        <v>0</v>
      </c>
      <c r="AF225" s="668">
        <v>0</v>
      </c>
      <c r="AG225" s="679"/>
      <c r="AH225" s="675"/>
      <c r="AI225" s="711"/>
      <c r="AJ225" s="711"/>
      <c r="AK225" s="710"/>
    </row>
    <row r="226" spans="1:37" s="489" customFormat="1" ht="21.75" customHeight="1" thickBot="1">
      <c r="A226" s="628"/>
      <c r="B226" s="628"/>
      <c r="C226" s="481"/>
      <c r="D226" s="481"/>
      <c r="E226" s="481"/>
      <c r="F226" s="481"/>
      <c r="G226" s="481"/>
      <c r="H226" s="563"/>
      <c r="I226" s="563"/>
      <c r="J226" s="563"/>
      <c r="K226" s="563"/>
      <c r="L226" s="563"/>
      <c r="M226" s="563"/>
      <c r="N226" s="563"/>
      <c r="AD226" s="563"/>
      <c r="AE226" s="563"/>
      <c r="AF226" s="563"/>
      <c r="AG226" s="563"/>
      <c r="AI226" s="646"/>
      <c r="AJ226" s="646"/>
      <c r="AK226" s="647"/>
    </row>
    <row r="227" spans="1:37" s="489" customFormat="1" ht="30" customHeight="1" thickBot="1">
      <c r="A227" s="648" t="s">
        <v>435</v>
      </c>
      <c r="B227" s="649"/>
      <c r="C227" s="649"/>
      <c r="D227" s="649"/>
      <c r="E227" s="649"/>
      <c r="F227" s="649"/>
      <c r="G227" s="650"/>
      <c r="H227" s="651" t="s">
        <v>450</v>
      </c>
      <c r="I227" s="652"/>
      <c r="J227" s="653"/>
      <c r="K227" s="654" t="s">
        <v>352</v>
      </c>
      <c r="L227" s="655"/>
      <c r="M227" s="656"/>
      <c r="N227" s="563"/>
      <c r="O227" s="657" t="s">
        <v>352</v>
      </c>
      <c r="P227" s="658"/>
      <c r="Q227" s="658"/>
      <c r="R227" s="658"/>
      <c r="S227" s="658"/>
      <c r="T227" s="658"/>
      <c r="U227" s="659"/>
      <c r="W227" s="543" t="s">
        <v>435</v>
      </c>
      <c r="X227" s="649"/>
      <c r="Y227" s="649"/>
      <c r="Z227" s="649"/>
      <c r="AA227" s="649"/>
      <c r="AB227" s="649"/>
      <c r="AC227" s="650"/>
      <c r="AD227" s="651" t="s">
        <v>451</v>
      </c>
      <c r="AE227" s="652"/>
      <c r="AF227" s="654" t="s">
        <v>352</v>
      </c>
      <c r="AG227" s="563"/>
      <c r="AH227" s="657" t="s">
        <v>352</v>
      </c>
      <c r="AI227" s="660"/>
      <c r="AJ227" s="660"/>
      <c r="AK227" s="715"/>
    </row>
    <row r="228" spans="1:37" ht="15" customHeight="1">
      <c r="A228" s="772" t="s">
        <v>429</v>
      </c>
      <c r="B228" s="786" t="s">
        <v>439</v>
      </c>
      <c r="C228" s="786" t="s">
        <v>90</v>
      </c>
      <c r="D228" s="786" t="s">
        <v>91</v>
      </c>
      <c r="E228" s="786" t="s">
        <v>92</v>
      </c>
      <c r="F228" s="786" t="s">
        <v>93</v>
      </c>
      <c r="G228" s="784" t="s">
        <v>277</v>
      </c>
      <c r="H228" s="772" t="s">
        <v>278</v>
      </c>
      <c r="I228" s="774" t="s">
        <v>279</v>
      </c>
      <c r="J228" s="774" t="s">
        <v>448</v>
      </c>
      <c r="K228" s="774" t="s">
        <v>284</v>
      </c>
      <c r="L228" s="774" t="s">
        <v>448</v>
      </c>
      <c r="M228" s="784" t="s">
        <v>288</v>
      </c>
      <c r="N228" s="563"/>
      <c r="O228" s="776" t="s">
        <v>435</v>
      </c>
      <c r="P228" s="772" t="s">
        <v>278</v>
      </c>
      <c r="Q228" s="774" t="s">
        <v>279</v>
      </c>
      <c r="R228" s="774" t="s">
        <v>448</v>
      </c>
      <c r="S228" s="774" t="s">
        <v>284</v>
      </c>
      <c r="T228" s="774" t="s">
        <v>449</v>
      </c>
      <c r="U228" s="784" t="s">
        <v>288</v>
      </c>
      <c r="V228" s="489"/>
      <c r="W228" s="772" t="s">
        <v>429</v>
      </c>
      <c r="X228" s="772" t="s">
        <v>439</v>
      </c>
      <c r="Y228" s="786" t="s">
        <v>452</v>
      </c>
      <c r="Z228" s="786" t="s">
        <v>91</v>
      </c>
      <c r="AA228" s="786" t="s">
        <v>92</v>
      </c>
      <c r="AB228" s="786" t="s">
        <v>534</v>
      </c>
      <c r="AC228" s="784" t="s">
        <v>535</v>
      </c>
      <c r="AD228" s="772" t="s">
        <v>278</v>
      </c>
      <c r="AE228" s="774" t="s">
        <v>279</v>
      </c>
      <c r="AF228" s="774" t="s">
        <v>284</v>
      </c>
      <c r="AG228" s="563"/>
      <c r="AH228" s="776" t="s">
        <v>435</v>
      </c>
      <c r="AI228" s="778" t="s">
        <v>278</v>
      </c>
      <c r="AJ228" s="780" t="s">
        <v>279</v>
      </c>
      <c r="AK228" s="782" t="s">
        <v>284</v>
      </c>
    </row>
    <row r="229" spans="1:37" ht="48" customHeight="1" thickBot="1">
      <c r="A229" s="773"/>
      <c r="B229" s="787"/>
      <c r="C229" s="787"/>
      <c r="D229" s="787"/>
      <c r="E229" s="787"/>
      <c r="F229" s="787"/>
      <c r="G229" s="785"/>
      <c r="H229" s="773"/>
      <c r="I229" s="775"/>
      <c r="J229" s="775"/>
      <c r="K229" s="775"/>
      <c r="L229" s="775"/>
      <c r="M229" s="785"/>
      <c r="N229" s="563"/>
      <c r="O229" s="777" t="s">
        <v>441</v>
      </c>
      <c r="P229" s="773"/>
      <c r="Q229" s="775"/>
      <c r="R229" s="775"/>
      <c r="S229" s="775"/>
      <c r="T229" s="775"/>
      <c r="U229" s="785"/>
      <c r="V229" s="489"/>
      <c r="W229" s="773"/>
      <c r="X229" s="773"/>
      <c r="Y229" s="787"/>
      <c r="Z229" s="787"/>
      <c r="AA229" s="787"/>
      <c r="AB229" s="787"/>
      <c r="AC229" s="785"/>
      <c r="AD229" s="773"/>
      <c r="AE229" s="775"/>
      <c r="AF229" s="775"/>
      <c r="AG229" s="563"/>
      <c r="AH229" s="777" t="s">
        <v>441</v>
      </c>
      <c r="AI229" s="779"/>
      <c r="AJ229" s="781"/>
      <c r="AK229" s="783"/>
    </row>
    <row r="230" spans="1:37" s="683" customFormat="1" ht="63.75">
      <c r="A230" s="663" t="s">
        <v>55</v>
      </c>
      <c r="B230" s="664" t="s">
        <v>404</v>
      </c>
      <c r="C230" s="664" t="s">
        <v>94</v>
      </c>
      <c r="D230" s="664"/>
      <c r="E230" s="664" t="s">
        <v>95</v>
      </c>
      <c r="F230" s="664" t="s">
        <v>606</v>
      </c>
      <c r="G230" s="664" t="s">
        <v>555</v>
      </c>
      <c r="H230" s="665">
        <v>286</v>
      </c>
      <c r="I230" s="666">
        <v>177</v>
      </c>
      <c r="J230" s="667">
        <v>109</v>
      </c>
      <c r="K230" s="668">
        <v>0.61888111888111885</v>
      </c>
      <c r="L230" s="668">
        <v>0.38111888111888109</v>
      </c>
      <c r="M230" s="668">
        <v>1</v>
      </c>
      <c r="N230" s="723"/>
      <c r="O230" s="670" t="s">
        <v>6</v>
      </c>
      <c r="P230" s="671">
        <v>1359</v>
      </c>
      <c r="Q230" s="672">
        <v>0</v>
      </c>
      <c r="R230" s="672">
        <v>1359</v>
      </c>
      <c r="S230" s="343">
        <v>0</v>
      </c>
      <c r="T230" s="673">
        <v>1</v>
      </c>
      <c r="U230" s="674">
        <v>1</v>
      </c>
      <c r="V230" s="675"/>
      <c r="W230" s="663" t="s">
        <v>55</v>
      </c>
      <c r="X230" s="676" t="s">
        <v>404</v>
      </c>
      <c r="Y230" s="664"/>
      <c r="Z230" s="664"/>
      <c r="AA230" s="676" t="s">
        <v>95</v>
      </c>
      <c r="AB230" s="677"/>
      <c r="AC230" s="678"/>
      <c r="AD230" s="665">
        <v>286</v>
      </c>
      <c r="AE230" s="666">
        <v>182</v>
      </c>
      <c r="AF230" s="668">
        <v>0.63636363636363635</v>
      </c>
      <c r="AG230" s="679"/>
      <c r="AH230" s="670" t="s">
        <v>6</v>
      </c>
      <c r="AI230" s="680">
        <v>1359</v>
      </c>
      <c r="AJ230" s="681">
        <v>554</v>
      </c>
      <c r="AK230" s="682">
        <v>0.40765268579838115</v>
      </c>
    </row>
    <row r="231" spans="1:37" s="683" customFormat="1" ht="63.75">
      <c r="A231" s="684" t="s">
        <v>56</v>
      </c>
      <c r="B231" s="664" t="s">
        <v>404</v>
      </c>
      <c r="C231" s="664" t="s">
        <v>94</v>
      </c>
      <c r="D231" s="664"/>
      <c r="E231" s="664" t="s">
        <v>96</v>
      </c>
      <c r="F231" s="664" t="s">
        <v>611</v>
      </c>
      <c r="G231" s="664" t="s">
        <v>556</v>
      </c>
      <c r="H231" s="685">
        <v>142</v>
      </c>
      <c r="I231" s="686">
        <v>98</v>
      </c>
      <c r="J231" s="667">
        <v>44</v>
      </c>
      <c r="K231" s="668">
        <v>0.6901408450704225</v>
      </c>
      <c r="L231" s="668">
        <v>0.30985915492957744</v>
      </c>
      <c r="M231" s="668">
        <v>1</v>
      </c>
      <c r="N231" s="723"/>
      <c r="O231" s="687" t="s">
        <v>404</v>
      </c>
      <c r="P231" s="671">
        <v>690</v>
      </c>
      <c r="Q231" s="672">
        <v>420</v>
      </c>
      <c r="R231" s="672">
        <v>270</v>
      </c>
      <c r="S231" s="290">
        <v>0.60869565217391308</v>
      </c>
      <c r="T231" s="668">
        <v>0.39130434782608697</v>
      </c>
      <c r="U231" s="688">
        <v>1</v>
      </c>
      <c r="V231" s="675"/>
      <c r="W231" s="684" t="s">
        <v>56</v>
      </c>
      <c r="X231" s="676" t="s">
        <v>404</v>
      </c>
      <c r="Y231" s="689"/>
      <c r="Z231" s="689"/>
      <c r="AA231" s="676" t="s">
        <v>96</v>
      </c>
      <c r="AB231" s="690"/>
      <c r="AC231" s="691"/>
      <c r="AD231" s="685">
        <v>142</v>
      </c>
      <c r="AE231" s="686">
        <v>88</v>
      </c>
      <c r="AF231" s="668">
        <v>0.61971830985915488</v>
      </c>
      <c r="AG231" s="679"/>
      <c r="AH231" s="687" t="s">
        <v>404</v>
      </c>
      <c r="AI231" s="680">
        <v>690</v>
      </c>
      <c r="AJ231" s="681">
        <v>434</v>
      </c>
      <c r="AK231" s="682">
        <v>0.62898550724637681</v>
      </c>
    </row>
    <row r="232" spans="1:37" s="683" customFormat="1" ht="38.25">
      <c r="A232" s="684" t="s">
        <v>54</v>
      </c>
      <c r="B232" s="664" t="s">
        <v>404</v>
      </c>
      <c r="C232" s="664" t="s">
        <v>94</v>
      </c>
      <c r="D232" s="664"/>
      <c r="E232" s="664" t="s">
        <v>557</v>
      </c>
      <c r="F232" s="664" t="s">
        <v>614</v>
      </c>
      <c r="G232" s="664" t="s">
        <v>558</v>
      </c>
      <c r="H232" s="685">
        <v>262</v>
      </c>
      <c r="I232" s="686">
        <v>145</v>
      </c>
      <c r="J232" s="667">
        <v>117</v>
      </c>
      <c r="K232" s="668">
        <v>0.55343511450381677</v>
      </c>
      <c r="L232" s="668">
        <v>0.44656488549618323</v>
      </c>
      <c r="M232" s="668">
        <v>1</v>
      </c>
      <c r="N232" s="723"/>
      <c r="O232" s="687" t="s">
        <v>591</v>
      </c>
      <c r="P232" s="671">
        <v>2820</v>
      </c>
      <c r="Q232" s="672">
        <v>2028</v>
      </c>
      <c r="R232" s="672">
        <v>792</v>
      </c>
      <c r="S232" s="290">
        <v>0.7191489361702128</v>
      </c>
      <c r="T232" s="668">
        <v>0.28085106382978725</v>
      </c>
      <c r="U232" s="688">
        <v>1</v>
      </c>
      <c r="V232" s="675"/>
      <c r="W232" s="684" t="s">
        <v>54</v>
      </c>
      <c r="X232" s="676" t="s">
        <v>404</v>
      </c>
      <c r="Y232" s="689"/>
      <c r="Z232" s="689"/>
      <c r="AA232" s="676" t="s">
        <v>557</v>
      </c>
      <c r="AB232" s="690"/>
      <c r="AC232" s="692"/>
      <c r="AD232" s="685">
        <v>262</v>
      </c>
      <c r="AE232" s="686">
        <v>164</v>
      </c>
      <c r="AF232" s="668">
        <v>0.62595419847328249</v>
      </c>
      <c r="AG232" s="679"/>
      <c r="AH232" s="687" t="s">
        <v>591</v>
      </c>
      <c r="AI232" s="680">
        <v>2820</v>
      </c>
      <c r="AJ232" s="681">
        <v>2092</v>
      </c>
      <c r="AK232" s="682">
        <v>0.74184397163120563</v>
      </c>
    </row>
    <row r="233" spans="1:37" s="683" customFormat="1" ht="45" customHeight="1">
      <c r="A233" s="684" t="s">
        <v>57</v>
      </c>
      <c r="B233" s="664" t="s">
        <v>640</v>
      </c>
      <c r="C233" s="664" t="s">
        <v>94</v>
      </c>
      <c r="D233" s="664" t="s">
        <v>637</v>
      </c>
      <c r="E233" s="664" t="s">
        <v>97</v>
      </c>
      <c r="F233" s="664" t="s">
        <v>636</v>
      </c>
      <c r="G233" s="664" t="s">
        <v>99</v>
      </c>
      <c r="H233" s="685">
        <v>250</v>
      </c>
      <c r="I233" s="686">
        <v>178</v>
      </c>
      <c r="J233" s="667">
        <v>72</v>
      </c>
      <c r="K233" s="668">
        <v>0.71199999999999997</v>
      </c>
      <c r="L233" s="668">
        <v>0.28799999999999998</v>
      </c>
      <c r="M233" s="668">
        <v>1</v>
      </c>
      <c r="N233" s="723"/>
      <c r="O233" s="687" t="s">
        <v>406</v>
      </c>
      <c r="P233" s="671">
        <v>1012</v>
      </c>
      <c r="Q233" s="672">
        <v>549</v>
      </c>
      <c r="R233" s="672">
        <v>463</v>
      </c>
      <c r="S233" s="290">
        <v>0.54249011857707508</v>
      </c>
      <c r="T233" s="668">
        <v>0.45750988142292492</v>
      </c>
      <c r="U233" s="688">
        <v>1</v>
      </c>
      <c r="V233" s="675"/>
      <c r="W233" s="684" t="s">
        <v>57</v>
      </c>
      <c r="X233" s="676" t="s">
        <v>640</v>
      </c>
      <c r="Y233" s="689"/>
      <c r="Z233" s="689"/>
      <c r="AA233" s="676" t="s">
        <v>97</v>
      </c>
      <c r="AB233" s="690"/>
      <c r="AC233" s="691"/>
      <c r="AD233" s="685">
        <v>250</v>
      </c>
      <c r="AE233" s="686">
        <v>26</v>
      </c>
      <c r="AF233" s="668">
        <v>0.104</v>
      </c>
      <c r="AG233" s="679"/>
      <c r="AH233" s="687" t="s">
        <v>406</v>
      </c>
      <c r="AI233" s="680">
        <v>1012</v>
      </c>
      <c r="AJ233" s="681">
        <v>718</v>
      </c>
      <c r="AK233" s="682">
        <v>0.70948616600790515</v>
      </c>
    </row>
    <row r="234" spans="1:37" s="683" customFormat="1" ht="38.25">
      <c r="A234" s="684" t="s">
        <v>77</v>
      </c>
      <c r="B234" s="664" t="s">
        <v>406</v>
      </c>
      <c r="C234" s="664" t="s">
        <v>94</v>
      </c>
      <c r="D234" s="664"/>
      <c r="E234" s="664" t="s">
        <v>100</v>
      </c>
      <c r="F234" s="664" t="s">
        <v>620</v>
      </c>
      <c r="G234" s="664" t="s">
        <v>562</v>
      </c>
      <c r="H234" s="685">
        <v>456</v>
      </c>
      <c r="I234" s="686">
        <v>213</v>
      </c>
      <c r="J234" s="667">
        <v>243</v>
      </c>
      <c r="K234" s="668">
        <v>0.46710526315789475</v>
      </c>
      <c r="L234" s="668">
        <v>0.53289473684210531</v>
      </c>
      <c r="M234" s="668">
        <v>1</v>
      </c>
      <c r="N234" s="723"/>
      <c r="O234" s="687" t="s">
        <v>407</v>
      </c>
      <c r="P234" s="671">
        <v>844</v>
      </c>
      <c r="Q234" s="672">
        <v>519</v>
      </c>
      <c r="R234" s="672">
        <v>325</v>
      </c>
      <c r="S234" s="290">
        <v>0.61492890995260663</v>
      </c>
      <c r="T234" s="668">
        <v>0.38507109004739337</v>
      </c>
      <c r="U234" s="688">
        <v>1</v>
      </c>
      <c r="V234" s="675"/>
      <c r="W234" s="684" t="s">
        <v>77</v>
      </c>
      <c r="X234" s="676" t="s">
        <v>406</v>
      </c>
      <c r="Y234" s="689"/>
      <c r="Z234" s="689"/>
      <c r="AA234" s="676" t="s">
        <v>100</v>
      </c>
      <c r="AB234" s="690"/>
      <c r="AC234" s="691"/>
      <c r="AD234" s="685">
        <v>456</v>
      </c>
      <c r="AE234" s="686">
        <v>316</v>
      </c>
      <c r="AF234" s="668">
        <v>0.69298245614035092</v>
      </c>
      <c r="AG234" s="679"/>
      <c r="AH234" s="687" t="s">
        <v>407</v>
      </c>
      <c r="AI234" s="680">
        <v>844</v>
      </c>
      <c r="AJ234" s="681">
        <v>283</v>
      </c>
      <c r="AK234" s="682">
        <v>0.33530805687203791</v>
      </c>
    </row>
    <row r="235" spans="1:37" s="683" customFormat="1" ht="38.25">
      <c r="A235" s="684" t="s">
        <v>101</v>
      </c>
      <c r="B235" s="664" t="s">
        <v>406</v>
      </c>
      <c r="C235" s="664" t="s">
        <v>102</v>
      </c>
      <c r="D235" s="664"/>
      <c r="E235" s="664" t="s">
        <v>103</v>
      </c>
      <c r="F235" s="664" t="s">
        <v>560</v>
      </c>
      <c r="G235" s="664" t="s">
        <v>565</v>
      </c>
      <c r="H235" s="685">
        <v>199</v>
      </c>
      <c r="I235" s="686">
        <v>129</v>
      </c>
      <c r="J235" s="667">
        <v>70</v>
      </c>
      <c r="K235" s="668">
        <v>0.64824120603015079</v>
      </c>
      <c r="L235" s="668">
        <v>0.35175879396984927</v>
      </c>
      <c r="M235" s="668">
        <v>1</v>
      </c>
      <c r="N235" s="723"/>
      <c r="O235" s="687" t="s">
        <v>639</v>
      </c>
      <c r="P235" s="671">
        <v>2424</v>
      </c>
      <c r="Q235" s="672">
        <v>1510</v>
      </c>
      <c r="R235" s="672">
        <v>914</v>
      </c>
      <c r="S235" s="290">
        <v>0.6229372937293729</v>
      </c>
      <c r="T235" s="668">
        <v>0.37706270627062705</v>
      </c>
      <c r="U235" s="688">
        <v>1</v>
      </c>
      <c r="V235" s="675"/>
      <c r="W235" s="684" t="s">
        <v>101</v>
      </c>
      <c r="X235" s="676" t="s">
        <v>406</v>
      </c>
      <c r="Y235" s="689"/>
      <c r="Z235" s="689"/>
      <c r="AA235" s="676" t="s">
        <v>103</v>
      </c>
      <c r="AB235" s="690"/>
      <c r="AC235" s="691"/>
      <c r="AD235" s="685">
        <v>199</v>
      </c>
      <c r="AE235" s="686">
        <v>159</v>
      </c>
      <c r="AF235" s="668">
        <v>0.79899497487437188</v>
      </c>
      <c r="AG235" s="679"/>
      <c r="AH235" s="687" t="s">
        <v>639</v>
      </c>
      <c r="AI235" s="680">
        <v>2424</v>
      </c>
      <c r="AJ235" s="681">
        <v>712</v>
      </c>
      <c r="AK235" s="682">
        <v>0.29372937293729373</v>
      </c>
    </row>
    <row r="236" spans="1:37" s="683" customFormat="1" ht="25.5">
      <c r="A236" s="684" t="s">
        <v>80</v>
      </c>
      <c r="B236" s="664" t="s">
        <v>406</v>
      </c>
      <c r="C236" s="664" t="s">
        <v>102</v>
      </c>
      <c r="D236" s="664"/>
      <c r="E236" s="664" t="s">
        <v>105</v>
      </c>
      <c r="F236" s="664" t="s">
        <v>560</v>
      </c>
      <c r="G236" s="664" t="s">
        <v>104</v>
      </c>
      <c r="H236" s="685">
        <v>357</v>
      </c>
      <c r="I236" s="686">
        <v>207</v>
      </c>
      <c r="J236" s="667">
        <v>150</v>
      </c>
      <c r="K236" s="668">
        <v>0.57983193277310929</v>
      </c>
      <c r="L236" s="668">
        <v>0.42016806722689076</v>
      </c>
      <c r="M236" s="668">
        <v>1</v>
      </c>
      <c r="N236" s="723"/>
      <c r="O236" s="687" t="s">
        <v>218</v>
      </c>
      <c r="P236" s="671">
        <v>1171</v>
      </c>
      <c r="Q236" s="672">
        <v>1016</v>
      </c>
      <c r="R236" s="672">
        <v>155</v>
      </c>
      <c r="S236" s="290">
        <v>0.86763450042698553</v>
      </c>
      <c r="T236" s="668">
        <v>0.13236549957301452</v>
      </c>
      <c r="U236" s="688">
        <v>1</v>
      </c>
      <c r="V236" s="675"/>
      <c r="W236" s="684" t="s">
        <v>80</v>
      </c>
      <c r="X236" s="676" t="s">
        <v>406</v>
      </c>
      <c r="Y236" s="689"/>
      <c r="Z236" s="689"/>
      <c r="AA236" s="676" t="s">
        <v>105</v>
      </c>
      <c r="AB236" s="690"/>
      <c r="AC236" s="691"/>
      <c r="AD236" s="685">
        <v>357</v>
      </c>
      <c r="AE236" s="686">
        <v>243</v>
      </c>
      <c r="AF236" s="668">
        <v>0.68067226890756305</v>
      </c>
      <c r="AG236" s="679"/>
      <c r="AH236" s="687" t="s">
        <v>218</v>
      </c>
      <c r="AI236" s="680">
        <v>1171</v>
      </c>
      <c r="AJ236" s="681">
        <v>22</v>
      </c>
      <c r="AK236" s="682">
        <v>1.8787361229718188E-2</v>
      </c>
    </row>
    <row r="237" spans="1:37" s="683" customFormat="1" ht="25.5">
      <c r="A237" s="684" t="s">
        <v>106</v>
      </c>
      <c r="B237" s="664" t="s">
        <v>591</v>
      </c>
      <c r="C237" s="664" t="s">
        <v>102</v>
      </c>
      <c r="D237" s="664"/>
      <c r="E237" s="664" t="s">
        <v>107</v>
      </c>
      <c r="F237" s="664" t="s">
        <v>108</v>
      </c>
      <c r="G237" s="664" t="s">
        <v>296</v>
      </c>
      <c r="H237" s="685">
        <v>83</v>
      </c>
      <c r="I237" s="686">
        <v>61</v>
      </c>
      <c r="J237" s="667">
        <v>22</v>
      </c>
      <c r="K237" s="668">
        <v>0.73493975903614461</v>
      </c>
      <c r="L237" s="668">
        <v>0.26506024096385544</v>
      </c>
      <c r="M237" s="668">
        <v>1</v>
      </c>
      <c r="N237" s="723"/>
      <c r="O237" s="687" t="s">
        <v>29</v>
      </c>
      <c r="P237" s="671">
        <v>3319</v>
      </c>
      <c r="Q237" s="672">
        <v>2495</v>
      </c>
      <c r="R237" s="672">
        <v>824</v>
      </c>
      <c r="S237" s="290">
        <v>0.7517324495329919</v>
      </c>
      <c r="T237" s="668">
        <v>0.24826755046700813</v>
      </c>
      <c r="U237" s="688">
        <v>1</v>
      </c>
      <c r="V237" s="675"/>
      <c r="W237" s="684" t="s">
        <v>106</v>
      </c>
      <c r="X237" s="676" t="s">
        <v>591</v>
      </c>
      <c r="Y237" s="689"/>
      <c r="Z237" s="689"/>
      <c r="AA237" s="676" t="s">
        <v>107</v>
      </c>
      <c r="AB237" s="690"/>
      <c r="AC237" s="693"/>
      <c r="AD237" s="685">
        <v>83</v>
      </c>
      <c r="AE237" s="686">
        <v>55</v>
      </c>
      <c r="AF237" s="668">
        <v>0.66265060240963858</v>
      </c>
      <c r="AG237" s="679"/>
      <c r="AH237" s="687" t="s">
        <v>29</v>
      </c>
      <c r="AI237" s="680">
        <v>3319</v>
      </c>
      <c r="AJ237" s="681">
        <v>2656</v>
      </c>
      <c r="AK237" s="682">
        <v>0.80024103645676403</v>
      </c>
    </row>
    <row r="238" spans="1:37" s="683" customFormat="1" ht="60" customHeight="1">
      <c r="A238" s="684" t="s">
        <v>36</v>
      </c>
      <c r="B238" s="664" t="s">
        <v>591</v>
      </c>
      <c r="C238" s="664" t="s">
        <v>102</v>
      </c>
      <c r="D238" s="664"/>
      <c r="E238" s="664" t="s">
        <v>109</v>
      </c>
      <c r="F238" s="664" t="s">
        <v>108</v>
      </c>
      <c r="G238" s="664" t="s">
        <v>296</v>
      </c>
      <c r="H238" s="685">
        <v>82</v>
      </c>
      <c r="I238" s="686">
        <v>55</v>
      </c>
      <c r="J238" s="667">
        <v>27</v>
      </c>
      <c r="K238" s="668">
        <v>0.67073170731707321</v>
      </c>
      <c r="L238" s="668">
        <v>0.32926829268292684</v>
      </c>
      <c r="M238" s="668">
        <v>1</v>
      </c>
      <c r="N238" s="723"/>
      <c r="O238" s="687" t="s">
        <v>40</v>
      </c>
      <c r="P238" s="671">
        <v>235</v>
      </c>
      <c r="Q238" s="672">
        <v>159</v>
      </c>
      <c r="R238" s="672">
        <v>76</v>
      </c>
      <c r="S238" s="290">
        <v>0.67659574468085104</v>
      </c>
      <c r="T238" s="668">
        <v>0.32340425531914896</v>
      </c>
      <c r="U238" s="688">
        <v>1</v>
      </c>
      <c r="V238" s="675"/>
      <c r="W238" s="684" t="s">
        <v>36</v>
      </c>
      <c r="X238" s="676" t="s">
        <v>591</v>
      </c>
      <c r="Y238" s="689"/>
      <c r="Z238" s="689"/>
      <c r="AA238" s="676" t="s">
        <v>109</v>
      </c>
      <c r="AB238" s="690"/>
      <c r="AC238" s="691"/>
      <c r="AD238" s="685">
        <v>82</v>
      </c>
      <c r="AE238" s="686">
        <v>46</v>
      </c>
      <c r="AF238" s="668">
        <v>0.56097560975609762</v>
      </c>
      <c r="AG238" s="679"/>
      <c r="AH238" s="687" t="s">
        <v>40</v>
      </c>
      <c r="AI238" s="680">
        <v>235</v>
      </c>
      <c r="AJ238" s="681">
        <v>112</v>
      </c>
      <c r="AK238" s="682">
        <v>0.47659574468085109</v>
      </c>
    </row>
    <row r="239" spans="1:37" s="683" customFormat="1" ht="25.5">
      <c r="A239" s="684" t="s">
        <v>37</v>
      </c>
      <c r="B239" s="664" t="s">
        <v>591</v>
      </c>
      <c r="C239" s="664" t="s">
        <v>110</v>
      </c>
      <c r="D239" s="664"/>
      <c r="E239" s="664" t="s">
        <v>111</v>
      </c>
      <c r="F239" s="664" t="s">
        <v>560</v>
      </c>
      <c r="G239" s="664" t="s">
        <v>104</v>
      </c>
      <c r="H239" s="685">
        <v>1970</v>
      </c>
      <c r="I239" s="686">
        <v>1418</v>
      </c>
      <c r="J239" s="667">
        <v>552</v>
      </c>
      <c r="K239" s="668">
        <v>0.71979695431472079</v>
      </c>
      <c r="L239" s="668">
        <v>0.28020304568527921</v>
      </c>
      <c r="M239" s="668">
        <v>1</v>
      </c>
      <c r="N239" s="723"/>
      <c r="O239" s="687" t="s">
        <v>544</v>
      </c>
      <c r="P239" s="671">
        <v>945</v>
      </c>
      <c r="Q239" s="672">
        <v>589</v>
      </c>
      <c r="R239" s="672">
        <v>356</v>
      </c>
      <c r="S239" s="290">
        <v>0.62328042328042332</v>
      </c>
      <c r="T239" s="668">
        <v>0.37671957671957673</v>
      </c>
      <c r="U239" s="688">
        <v>1</v>
      </c>
      <c r="V239" s="675"/>
      <c r="W239" s="684" t="s">
        <v>37</v>
      </c>
      <c r="X239" s="676" t="s">
        <v>591</v>
      </c>
      <c r="Y239" s="689"/>
      <c r="Z239" s="694"/>
      <c r="AA239" s="676" t="s">
        <v>111</v>
      </c>
      <c r="AB239" s="690"/>
      <c r="AC239" s="691"/>
      <c r="AD239" s="685">
        <v>1970</v>
      </c>
      <c r="AE239" s="686">
        <v>1451</v>
      </c>
      <c r="AF239" s="668">
        <v>0.73654822335025383</v>
      </c>
      <c r="AG239" s="679"/>
      <c r="AH239" s="687" t="s">
        <v>544</v>
      </c>
      <c r="AI239" s="680">
        <v>945</v>
      </c>
      <c r="AJ239" s="681">
        <v>594</v>
      </c>
      <c r="AK239" s="682">
        <v>0.62857142857142856</v>
      </c>
    </row>
    <row r="240" spans="1:37" s="683" customFormat="1" ht="25.5">
      <c r="A240" s="684" t="s">
        <v>38</v>
      </c>
      <c r="B240" s="664" t="s">
        <v>591</v>
      </c>
      <c r="C240" s="664" t="s">
        <v>110</v>
      </c>
      <c r="D240" s="664"/>
      <c r="E240" s="664" t="s">
        <v>112</v>
      </c>
      <c r="F240" s="664" t="s">
        <v>560</v>
      </c>
      <c r="G240" s="664" t="s">
        <v>104</v>
      </c>
      <c r="H240" s="685">
        <v>627</v>
      </c>
      <c r="I240" s="686">
        <v>456</v>
      </c>
      <c r="J240" s="667">
        <v>171</v>
      </c>
      <c r="K240" s="668">
        <v>0.72727272727272729</v>
      </c>
      <c r="L240" s="668">
        <v>0.27272727272727271</v>
      </c>
      <c r="M240" s="668">
        <v>1</v>
      </c>
      <c r="N240" s="723"/>
      <c r="O240" s="687" t="s">
        <v>32</v>
      </c>
      <c r="P240" s="671">
        <v>3177</v>
      </c>
      <c r="Q240" s="672">
        <v>2002</v>
      </c>
      <c r="R240" s="672">
        <v>1175</v>
      </c>
      <c r="S240" s="290">
        <v>0.63015423355366695</v>
      </c>
      <c r="T240" s="668">
        <v>0.36984576644633305</v>
      </c>
      <c r="U240" s="688">
        <v>1</v>
      </c>
      <c r="V240" s="675"/>
      <c r="W240" s="684" t="s">
        <v>38</v>
      </c>
      <c r="X240" s="676" t="s">
        <v>591</v>
      </c>
      <c r="Y240" s="689"/>
      <c r="Z240" s="689"/>
      <c r="AA240" s="676" t="s">
        <v>112</v>
      </c>
      <c r="AB240" s="690"/>
      <c r="AC240" s="691"/>
      <c r="AD240" s="685">
        <v>627</v>
      </c>
      <c r="AE240" s="686">
        <v>499</v>
      </c>
      <c r="AF240" s="668">
        <v>0.79585326953748003</v>
      </c>
      <c r="AG240" s="679"/>
      <c r="AH240" s="687" t="s">
        <v>32</v>
      </c>
      <c r="AI240" s="680">
        <v>3177</v>
      </c>
      <c r="AJ240" s="681">
        <v>2411</v>
      </c>
      <c r="AK240" s="682">
        <v>0.75889203651243309</v>
      </c>
    </row>
    <row r="241" spans="1:37" s="683" customFormat="1" ht="25.5">
      <c r="A241" s="684" t="s">
        <v>113</v>
      </c>
      <c r="B241" s="664" t="s">
        <v>591</v>
      </c>
      <c r="C241" s="664" t="s">
        <v>94</v>
      </c>
      <c r="D241" s="664"/>
      <c r="E241" s="664" t="s">
        <v>114</v>
      </c>
      <c r="F241" s="664" t="s">
        <v>561</v>
      </c>
      <c r="G241" s="664" t="s">
        <v>562</v>
      </c>
      <c r="H241" s="685">
        <v>58</v>
      </c>
      <c r="I241" s="686">
        <v>38</v>
      </c>
      <c r="J241" s="667">
        <v>20</v>
      </c>
      <c r="K241" s="668">
        <v>0.65517241379310343</v>
      </c>
      <c r="L241" s="668">
        <v>0.34482758620689657</v>
      </c>
      <c r="M241" s="668">
        <v>1</v>
      </c>
      <c r="N241" s="723"/>
      <c r="O241" s="687" t="s">
        <v>220</v>
      </c>
      <c r="P241" s="671">
        <v>494</v>
      </c>
      <c r="Q241" s="672">
        <v>299</v>
      </c>
      <c r="R241" s="672">
        <v>195</v>
      </c>
      <c r="S241" s="290">
        <v>0.60526315789473684</v>
      </c>
      <c r="T241" s="668">
        <v>0.39473684210526316</v>
      </c>
      <c r="U241" s="688">
        <v>1</v>
      </c>
      <c r="V241" s="675"/>
      <c r="W241" s="684" t="s">
        <v>113</v>
      </c>
      <c r="X241" s="676" t="s">
        <v>591</v>
      </c>
      <c r="Y241" s="689"/>
      <c r="Z241" s="689"/>
      <c r="AA241" s="676" t="s">
        <v>114</v>
      </c>
      <c r="AB241" s="690"/>
      <c r="AC241" s="691"/>
      <c r="AD241" s="685">
        <v>58</v>
      </c>
      <c r="AE241" s="686">
        <v>41</v>
      </c>
      <c r="AF241" s="668">
        <v>0.7068965517241379</v>
      </c>
      <c r="AG241" s="679"/>
      <c r="AH241" s="687" t="s">
        <v>220</v>
      </c>
      <c r="AI241" s="680">
        <v>494</v>
      </c>
      <c r="AJ241" s="681">
        <v>299</v>
      </c>
      <c r="AK241" s="682">
        <v>0.60526315789473684</v>
      </c>
    </row>
    <row r="242" spans="1:37" s="683" customFormat="1" ht="30" customHeight="1">
      <c r="A242" s="695" t="s">
        <v>62</v>
      </c>
      <c r="B242" s="664" t="s">
        <v>407</v>
      </c>
      <c r="C242" s="664" t="s">
        <v>94</v>
      </c>
      <c r="D242" s="664"/>
      <c r="E242" s="664" t="s">
        <v>115</v>
      </c>
      <c r="F242" s="664" t="s">
        <v>116</v>
      </c>
      <c r="G242" s="664" t="s">
        <v>117</v>
      </c>
      <c r="H242" s="685">
        <v>79</v>
      </c>
      <c r="I242" s="686">
        <v>41</v>
      </c>
      <c r="J242" s="667">
        <v>38</v>
      </c>
      <c r="K242" s="668">
        <v>0.51898734177215189</v>
      </c>
      <c r="L242" s="668">
        <v>0.48101265822784811</v>
      </c>
      <c r="M242" s="668">
        <v>1</v>
      </c>
      <c r="N242" s="723"/>
      <c r="O242" s="687" t="s">
        <v>409</v>
      </c>
      <c r="P242" s="671">
        <v>616</v>
      </c>
      <c r="Q242" s="672">
        <v>444</v>
      </c>
      <c r="R242" s="672">
        <v>172</v>
      </c>
      <c r="S242" s="290">
        <v>0.72077922077922074</v>
      </c>
      <c r="T242" s="668">
        <v>0.2792207792207792</v>
      </c>
      <c r="U242" s="688">
        <v>1</v>
      </c>
      <c r="V242" s="675"/>
      <c r="W242" s="695" t="s">
        <v>62</v>
      </c>
      <c r="X242" s="676" t="s">
        <v>407</v>
      </c>
      <c r="Y242" s="689"/>
      <c r="Z242" s="689"/>
      <c r="AA242" s="676" t="s">
        <v>115</v>
      </c>
      <c r="AB242" s="696"/>
      <c r="AC242" s="697"/>
      <c r="AD242" s="685">
        <v>79</v>
      </c>
      <c r="AE242" s="686">
        <v>37</v>
      </c>
      <c r="AF242" s="668">
        <v>0.46835443037974683</v>
      </c>
      <c r="AG242" s="679"/>
      <c r="AH242" s="687" t="s">
        <v>409</v>
      </c>
      <c r="AI242" s="680">
        <v>616</v>
      </c>
      <c r="AJ242" s="681">
        <v>329</v>
      </c>
      <c r="AK242" s="682">
        <v>0.53409090909090906</v>
      </c>
    </row>
    <row r="243" spans="1:37" s="683" customFormat="1" ht="25.5">
      <c r="A243" s="695" t="s">
        <v>118</v>
      </c>
      <c r="B243" s="664" t="s">
        <v>407</v>
      </c>
      <c r="C243" s="664" t="s">
        <v>94</v>
      </c>
      <c r="D243" s="664"/>
      <c r="E243" s="664" t="s">
        <v>119</v>
      </c>
      <c r="F243" s="664" t="s">
        <v>120</v>
      </c>
      <c r="G243" s="664" t="s">
        <v>121</v>
      </c>
      <c r="H243" s="685">
        <v>76</v>
      </c>
      <c r="I243" s="686">
        <v>32</v>
      </c>
      <c r="J243" s="667">
        <v>44</v>
      </c>
      <c r="K243" s="668">
        <v>0.42105263157894735</v>
      </c>
      <c r="L243" s="668">
        <v>0.57894736842105265</v>
      </c>
      <c r="M243" s="668">
        <v>1</v>
      </c>
      <c r="N243" s="723"/>
      <c r="O243" s="687" t="s">
        <v>551</v>
      </c>
      <c r="P243" s="671">
        <v>0</v>
      </c>
      <c r="Q243" s="672">
        <v>0</v>
      </c>
      <c r="R243" s="672">
        <v>0</v>
      </c>
      <c r="S243" s="290" t="s">
        <v>320</v>
      </c>
      <c r="T243" s="668" t="s">
        <v>320</v>
      </c>
      <c r="U243" s="688">
        <v>0</v>
      </c>
      <c r="V243" s="675"/>
      <c r="W243" s="695" t="s">
        <v>118</v>
      </c>
      <c r="X243" s="676" t="s">
        <v>407</v>
      </c>
      <c r="Y243" s="689"/>
      <c r="Z243" s="689"/>
      <c r="AA243" s="676" t="s">
        <v>119</v>
      </c>
      <c r="AB243" s="696"/>
      <c r="AC243" s="697"/>
      <c r="AD243" s="685">
        <v>76</v>
      </c>
      <c r="AE243" s="686">
        <v>40</v>
      </c>
      <c r="AF243" s="668">
        <v>0.52631578947368418</v>
      </c>
      <c r="AG243" s="679"/>
      <c r="AH243" s="687" t="s">
        <v>551</v>
      </c>
      <c r="AI243" s="680">
        <v>379</v>
      </c>
      <c r="AJ243" s="681">
        <v>286</v>
      </c>
      <c r="AK243" s="682">
        <v>0.75461741424802109</v>
      </c>
    </row>
    <row r="244" spans="1:37" s="683" customFormat="1" ht="25.5">
      <c r="A244" s="684" t="s">
        <v>61</v>
      </c>
      <c r="B244" s="664" t="s">
        <v>407</v>
      </c>
      <c r="C244" s="664" t="s">
        <v>94</v>
      </c>
      <c r="D244" s="664"/>
      <c r="E244" s="664" t="s">
        <v>122</v>
      </c>
      <c r="F244" s="664" t="s">
        <v>563</v>
      </c>
      <c r="G244" s="664" t="s">
        <v>562</v>
      </c>
      <c r="H244" s="685">
        <v>45</v>
      </c>
      <c r="I244" s="686">
        <v>28</v>
      </c>
      <c r="J244" s="667">
        <v>17</v>
      </c>
      <c r="K244" s="668">
        <v>0.62222222222222223</v>
      </c>
      <c r="L244" s="668">
        <v>0.37777777777777777</v>
      </c>
      <c r="M244" s="668">
        <v>1</v>
      </c>
      <c r="N244" s="723"/>
      <c r="O244" s="687" t="s">
        <v>640</v>
      </c>
      <c r="P244" s="671">
        <v>257</v>
      </c>
      <c r="Q244" s="672">
        <v>179</v>
      </c>
      <c r="R244" s="672">
        <v>78</v>
      </c>
      <c r="S244" s="290">
        <v>0.69649805447470814</v>
      </c>
      <c r="T244" s="668">
        <v>0.30350194552529181</v>
      </c>
      <c r="U244" s="688">
        <v>1</v>
      </c>
      <c r="V244" s="675"/>
      <c r="W244" s="684" t="s">
        <v>61</v>
      </c>
      <c r="X244" s="676" t="s">
        <v>407</v>
      </c>
      <c r="Y244" s="689"/>
      <c r="Z244" s="689"/>
      <c r="AA244" s="676" t="s">
        <v>122</v>
      </c>
      <c r="AB244" s="690"/>
      <c r="AC244" s="691"/>
      <c r="AD244" s="685">
        <v>45</v>
      </c>
      <c r="AE244" s="686">
        <v>19</v>
      </c>
      <c r="AF244" s="668">
        <v>0.42222222222222222</v>
      </c>
      <c r="AG244" s="679"/>
      <c r="AH244" s="687" t="s">
        <v>640</v>
      </c>
      <c r="AI244" s="680">
        <v>257</v>
      </c>
      <c r="AJ244" s="681">
        <v>29</v>
      </c>
      <c r="AK244" s="682">
        <v>0.11284046692607004</v>
      </c>
    </row>
    <row r="245" spans="1:37" s="683" customFormat="1" ht="51">
      <c r="A245" s="684" t="s">
        <v>123</v>
      </c>
      <c r="B245" s="664" t="s">
        <v>407</v>
      </c>
      <c r="C245" s="664" t="s">
        <v>94</v>
      </c>
      <c r="D245" s="664"/>
      <c r="E245" s="664" t="s">
        <v>124</v>
      </c>
      <c r="F245" s="664" t="s">
        <v>561</v>
      </c>
      <c r="G245" s="664" t="s">
        <v>562</v>
      </c>
      <c r="H245" s="685">
        <v>92</v>
      </c>
      <c r="I245" s="686">
        <v>36</v>
      </c>
      <c r="J245" s="667">
        <v>56</v>
      </c>
      <c r="K245" s="668">
        <v>0.39130434782608697</v>
      </c>
      <c r="L245" s="668">
        <v>0.60869565217391308</v>
      </c>
      <c r="M245" s="668">
        <v>1</v>
      </c>
      <c r="N245" s="723"/>
      <c r="O245" s="687" t="s">
        <v>459</v>
      </c>
      <c r="P245" s="671">
        <v>0</v>
      </c>
      <c r="Q245" s="672">
        <v>0</v>
      </c>
      <c r="R245" s="672">
        <v>0</v>
      </c>
      <c r="S245" s="290" t="s">
        <v>320</v>
      </c>
      <c r="T245" s="668" t="s">
        <v>320</v>
      </c>
      <c r="U245" s="688">
        <v>0</v>
      </c>
      <c r="V245" s="675"/>
      <c r="W245" s="684" t="s">
        <v>123</v>
      </c>
      <c r="X245" s="676" t="s">
        <v>407</v>
      </c>
      <c r="Y245" s="689"/>
      <c r="Z245" s="689"/>
      <c r="AA245" s="676" t="s">
        <v>124</v>
      </c>
      <c r="AB245" s="690"/>
      <c r="AC245" s="691"/>
      <c r="AD245" s="685">
        <v>92</v>
      </c>
      <c r="AE245" s="686">
        <v>18</v>
      </c>
      <c r="AF245" s="668">
        <v>0.19565217391304349</v>
      </c>
      <c r="AG245" s="679"/>
      <c r="AH245" s="687" t="s">
        <v>459</v>
      </c>
      <c r="AI245" s="680">
        <v>476</v>
      </c>
      <c r="AJ245" s="681">
        <v>127</v>
      </c>
      <c r="AK245" s="682">
        <v>0.26680672268907563</v>
      </c>
    </row>
    <row r="246" spans="1:37" s="683" customFormat="1" ht="25.5">
      <c r="A246" s="684" t="s">
        <v>59</v>
      </c>
      <c r="B246" s="664" t="s">
        <v>407</v>
      </c>
      <c r="C246" s="664" t="s">
        <v>102</v>
      </c>
      <c r="D246" s="664"/>
      <c r="E246" s="664" t="s">
        <v>125</v>
      </c>
      <c r="F246" s="664" t="s">
        <v>564</v>
      </c>
      <c r="G246" s="664" t="s">
        <v>565</v>
      </c>
      <c r="H246" s="685">
        <v>27</v>
      </c>
      <c r="I246" s="686">
        <v>19</v>
      </c>
      <c r="J246" s="667">
        <v>8</v>
      </c>
      <c r="K246" s="668">
        <v>0.70370370370370372</v>
      </c>
      <c r="L246" s="668">
        <v>0.29629629629629628</v>
      </c>
      <c r="M246" s="668">
        <v>1</v>
      </c>
      <c r="N246" s="723"/>
      <c r="O246" s="687" t="s">
        <v>412</v>
      </c>
      <c r="P246" s="671">
        <v>0</v>
      </c>
      <c r="Q246" s="672">
        <v>0</v>
      </c>
      <c r="R246" s="672">
        <v>0</v>
      </c>
      <c r="S246" s="290" t="s">
        <v>320</v>
      </c>
      <c r="T246" s="668" t="s">
        <v>320</v>
      </c>
      <c r="U246" s="688">
        <v>0</v>
      </c>
      <c r="V246" s="675"/>
      <c r="W246" s="684" t="s">
        <v>59</v>
      </c>
      <c r="X246" s="676" t="s">
        <v>407</v>
      </c>
      <c r="Y246" s="689"/>
      <c r="Z246" s="689"/>
      <c r="AA246" s="676" t="s">
        <v>125</v>
      </c>
      <c r="AB246" s="690"/>
      <c r="AC246" s="691"/>
      <c r="AD246" s="685">
        <v>27</v>
      </c>
      <c r="AE246" s="686">
        <v>21</v>
      </c>
      <c r="AF246" s="668">
        <v>0.77777777777777779</v>
      </c>
      <c r="AG246" s="679"/>
      <c r="AH246" s="687" t="s">
        <v>412</v>
      </c>
      <c r="AI246" s="680">
        <v>0</v>
      </c>
      <c r="AJ246" s="681">
        <v>0</v>
      </c>
      <c r="AK246" s="682" t="s">
        <v>320</v>
      </c>
    </row>
    <row r="247" spans="1:37" s="683" customFormat="1" ht="25.5">
      <c r="A247" s="684" t="s">
        <v>64</v>
      </c>
      <c r="B247" s="664" t="s">
        <v>407</v>
      </c>
      <c r="C247" s="664" t="s">
        <v>102</v>
      </c>
      <c r="D247" s="664"/>
      <c r="E247" s="664" t="s">
        <v>126</v>
      </c>
      <c r="F247" s="664" t="s">
        <v>564</v>
      </c>
      <c r="G247" s="664" t="s">
        <v>565</v>
      </c>
      <c r="H247" s="685">
        <v>525</v>
      </c>
      <c r="I247" s="686">
        <v>363</v>
      </c>
      <c r="J247" s="667">
        <v>162</v>
      </c>
      <c r="K247" s="668">
        <v>0.69142857142857139</v>
      </c>
      <c r="L247" s="668">
        <v>0.30857142857142855</v>
      </c>
      <c r="M247" s="668">
        <v>1</v>
      </c>
      <c r="N247" s="723"/>
      <c r="O247" s="687" t="s">
        <v>460</v>
      </c>
      <c r="P247" s="671">
        <v>550</v>
      </c>
      <c r="Q247" s="672">
        <v>259</v>
      </c>
      <c r="R247" s="672">
        <v>291</v>
      </c>
      <c r="S247" s="290">
        <v>0.47090909090909089</v>
      </c>
      <c r="T247" s="668">
        <v>0.52909090909090906</v>
      </c>
      <c r="U247" s="688">
        <v>1</v>
      </c>
      <c r="V247" s="675"/>
      <c r="W247" s="684" t="s">
        <v>64</v>
      </c>
      <c r="X247" s="676" t="s">
        <v>407</v>
      </c>
      <c r="Y247" s="689"/>
      <c r="Z247" s="689"/>
      <c r="AA247" s="676" t="s">
        <v>126</v>
      </c>
      <c r="AB247" s="690"/>
      <c r="AC247" s="691"/>
      <c r="AD247" s="685">
        <v>525</v>
      </c>
      <c r="AE247" s="686">
        <v>148</v>
      </c>
      <c r="AF247" s="668">
        <v>0.28190476190476188</v>
      </c>
      <c r="AG247" s="679"/>
      <c r="AH247" s="687" t="s">
        <v>460</v>
      </c>
      <c r="AI247" s="680">
        <v>550</v>
      </c>
      <c r="AJ247" s="681">
        <v>133</v>
      </c>
      <c r="AK247" s="682">
        <v>0.24181818181818182</v>
      </c>
    </row>
    <row r="248" spans="1:37" s="683" customFormat="1" ht="38.25">
      <c r="A248" s="684" t="s">
        <v>735</v>
      </c>
      <c r="B248" s="684" t="s">
        <v>735</v>
      </c>
      <c r="C248" s="664" t="s">
        <v>94</v>
      </c>
      <c r="D248" s="664"/>
      <c r="E248" s="664" t="s">
        <v>127</v>
      </c>
      <c r="F248" s="664" t="s">
        <v>566</v>
      </c>
      <c r="G248" s="664" t="s">
        <v>567</v>
      </c>
      <c r="H248" s="685">
        <v>2424</v>
      </c>
      <c r="I248" s="686">
        <v>1510</v>
      </c>
      <c r="J248" s="667">
        <v>914</v>
      </c>
      <c r="K248" s="668">
        <v>0.6229372937293729</v>
      </c>
      <c r="L248" s="668">
        <v>0.37706270627062705</v>
      </c>
      <c r="M248" s="668">
        <v>1</v>
      </c>
      <c r="N248" s="723"/>
      <c r="O248" s="687" t="s">
        <v>545</v>
      </c>
      <c r="P248" s="671">
        <v>0</v>
      </c>
      <c r="Q248" s="672">
        <v>0</v>
      </c>
      <c r="R248" s="672">
        <v>0</v>
      </c>
      <c r="S248" s="290" t="s">
        <v>320</v>
      </c>
      <c r="T248" s="668" t="s">
        <v>320</v>
      </c>
      <c r="U248" s="688">
        <v>0</v>
      </c>
      <c r="V248" s="675"/>
      <c r="W248" s="684" t="s">
        <v>639</v>
      </c>
      <c r="X248" s="676" t="s">
        <v>639</v>
      </c>
      <c r="Y248" s="689"/>
      <c r="Z248" s="689"/>
      <c r="AA248" s="676" t="s">
        <v>127</v>
      </c>
      <c r="AB248" s="690"/>
      <c r="AC248" s="691"/>
      <c r="AD248" s="685">
        <v>2424</v>
      </c>
      <c r="AE248" s="686">
        <v>712</v>
      </c>
      <c r="AF248" s="668">
        <v>0.29372937293729373</v>
      </c>
      <c r="AG248" s="679"/>
      <c r="AH248" s="687" t="s">
        <v>545</v>
      </c>
      <c r="AI248" s="680">
        <v>0</v>
      </c>
      <c r="AJ248" s="681">
        <v>0</v>
      </c>
      <c r="AK248" s="682" t="s">
        <v>320</v>
      </c>
    </row>
    <row r="249" spans="1:37" s="683" customFormat="1" ht="25.5">
      <c r="A249" s="684" t="s">
        <v>66</v>
      </c>
      <c r="B249" s="664" t="s">
        <v>460</v>
      </c>
      <c r="C249" s="664" t="s">
        <v>94</v>
      </c>
      <c r="D249" s="664"/>
      <c r="E249" s="664" t="s">
        <v>128</v>
      </c>
      <c r="F249" s="664" t="s">
        <v>129</v>
      </c>
      <c r="G249" s="664" t="s">
        <v>129</v>
      </c>
      <c r="H249" s="685">
        <v>40</v>
      </c>
      <c r="I249" s="686">
        <v>12</v>
      </c>
      <c r="J249" s="667">
        <v>28</v>
      </c>
      <c r="K249" s="668">
        <v>0.3</v>
      </c>
      <c r="L249" s="668">
        <v>0.7</v>
      </c>
      <c r="M249" s="668">
        <v>1</v>
      </c>
      <c r="N249" s="723"/>
      <c r="O249" s="687" t="s">
        <v>638</v>
      </c>
      <c r="P249" s="671">
        <v>0</v>
      </c>
      <c r="Q249" s="672">
        <v>0</v>
      </c>
      <c r="R249" s="672">
        <v>0</v>
      </c>
      <c r="S249" s="290" t="s">
        <v>320</v>
      </c>
      <c r="T249" s="668" t="s">
        <v>320</v>
      </c>
      <c r="U249" s="688">
        <v>0</v>
      </c>
      <c r="V249" s="675"/>
      <c r="W249" s="684" t="s">
        <v>66</v>
      </c>
      <c r="X249" s="676" t="s">
        <v>460</v>
      </c>
      <c r="Y249" s="689"/>
      <c r="Z249" s="689"/>
      <c r="AA249" s="676" t="s">
        <v>128</v>
      </c>
      <c r="AB249" s="690"/>
      <c r="AC249" s="691"/>
      <c r="AD249" s="685">
        <v>40</v>
      </c>
      <c r="AE249" s="686">
        <v>2</v>
      </c>
      <c r="AF249" s="668">
        <v>0.05</v>
      </c>
      <c r="AG249" s="679"/>
      <c r="AH249" s="687" t="s">
        <v>638</v>
      </c>
      <c r="AI249" s="680">
        <v>0</v>
      </c>
      <c r="AJ249" s="681">
        <v>0</v>
      </c>
      <c r="AK249" s="682" t="s">
        <v>320</v>
      </c>
    </row>
    <row r="250" spans="1:37" s="683" customFormat="1" ht="51">
      <c r="A250" s="684" t="s">
        <v>74</v>
      </c>
      <c r="B250" s="664" t="s">
        <v>460</v>
      </c>
      <c r="C250" s="664" t="s">
        <v>94</v>
      </c>
      <c r="D250" s="664"/>
      <c r="E250" s="664" t="s">
        <v>130</v>
      </c>
      <c r="F250" s="664" t="s">
        <v>568</v>
      </c>
      <c r="G250" s="664" t="s">
        <v>569</v>
      </c>
      <c r="H250" s="685">
        <v>48</v>
      </c>
      <c r="I250" s="686">
        <v>11</v>
      </c>
      <c r="J250" s="667">
        <v>37</v>
      </c>
      <c r="K250" s="668">
        <v>0.22916666666666666</v>
      </c>
      <c r="L250" s="668">
        <v>0.77083333333333337</v>
      </c>
      <c r="M250" s="668">
        <v>1</v>
      </c>
      <c r="N250" s="723"/>
      <c r="O250" s="687" t="s">
        <v>427</v>
      </c>
      <c r="P250" s="671">
        <v>10543</v>
      </c>
      <c r="Q250" s="672">
        <v>213</v>
      </c>
      <c r="R250" s="672">
        <v>10330</v>
      </c>
      <c r="S250" s="290">
        <v>2.0202978279427106E-2</v>
      </c>
      <c r="T250" s="668">
        <v>0.97979702172057292</v>
      </c>
      <c r="U250" s="688">
        <v>1</v>
      </c>
      <c r="V250" s="675"/>
      <c r="W250" s="684" t="s">
        <v>74</v>
      </c>
      <c r="X250" s="676" t="s">
        <v>460</v>
      </c>
      <c r="Y250" s="689"/>
      <c r="Z250" s="689"/>
      <c r="AA250" s="676" t="s">
        <v>130</v>
      </c>
      <c r="AB250" s="690"/>
      <c r="AC250" s="691"/>
      <c r="AD250" s="685">
        <v>48</v>
      </c>
      <c r="AE250" s="686">
        <v>18</v>
      </c>
      <c r="AF250" s="668">
        <v>0.375</v>
      </c>
      <c r="AG250" s="679"/>
      <c r="AH250" s="687" t="s">
        <v>1179</v>
      </c>
      <c r="AI250" s="680">
        <v>10543</v>
      </c>
      <c r="AJ250" s="681">
        <v>2298</v>
      </c>
      <c r="AK250" s="682">
        <v>0.2179645262259319</v>
      </c>
    </row>
    <row r="251" spans="1:37" s="683" customFormat="1" ht="102">
      <c r="A251" s="684" t="s">
        <v>131</v>
      </c>
      <c r="B251" s="664" t="s">
        <v>460</v>
      </c>
      <c r="C251" s="664" t="s">
        <v>94</v>
      </c>
      <c r="D251" s="664"/>
      <c r="E251" s="664" t="s">
        <v>132</v>
      </c>
      <c r="F251" s="664" t="s">
        <v>570</v>
      </c>
      <c r="G251" s="664" t="s">
        <v>571</v>
      </c>
      <c r="H251" s="685">
        <v>171</v>
      </c>
      <c r="I251" s="686">
        <v>63</v>
      </c>
      <c r="J251" s="667">
        <v>108</v>
      </c>
      <c r="K251" s="668">
        <v>0.36842105263157893</v>
      </c>
      <c r="L251" s="668">
        <v>0.63157894736842102</v>
      </c>
      <c r="M251" s="668">
        <v>1</v>
      </c>
      <c r="N251" s="723"/>
      <c r="O251" s="687" t="s">
        <v>398</v>
      </c>
      <c r="P251" s="671">
        <v>21458</v>
      </c>
      <c r="Q251" s="672">
        <v>12468</v>
      </c>
      <c r="R251" s="672">
        <v>0</v>
      </c>
      <c r="S251" s="290">
        <v>0.58104203560443657</v>
      </c>
      <c r="T251" s="668">
        <v>0</v>
      </c>
      <c r="U251" s="688">
        <v>0.58104203560443657</v>
      </c>
      <c r="V251" s="675"/>
      <c r="W251" s="684" t="s">
        <v>131</v>
      </c>
      <c r="X251" s="676" t="s">
        <v>460</v>
      </c>
      <c r="Y251" s="689"/>
      <c r="Z251" s="689"/>
      <c r="AA251" s="676" t="s">
        <v>132</v>
      </c>
      <c r="AB251" s="690"/>
      <c r="AC251" s="691"/>
      <c r="AD251" s="685">
        <v>171</v>
      </c>
      <c r="AE251" s="686">
        <v>68</v>
      </c>
      <c r="AF251" s="668">
        <v>0.39766081871345027</v>
      </c>
      <c r="AG251" s="679"/>
      <c r="AH251" s="687" t="s">
        <v>398</v>
      </c>
      <c r="AI251" s="680">
        <v>21458</v>
      </c>
      <c r="AJ251" s="681">
        <v>11852</v>
      </c>
      <c r="AK251" s="682">
        <v>0.55233479355019111</v>
      </c>
    </row>
    <row r="252" spans="1:37" s="683" customFormat="1" ht="51">
      <c r="A252" s="684" t="s">
        <v>133</v>
      </c>
      <c r="B252" s="664" t="s">
        <v>427</v>
      </c>
      <c r="C252" s="664" t="s">
        <v>137</v>
      </c>
      <c r="D252" s="664"/>
      <c r="E252" s="664" t="s">
        <v>134</v>
      </c>
      <c r="F252" s="664" t="s">
        <v>135</v>
      </c>
      <c r="G252" s="664" t="s">
        <v>136</v>
      </c>
      <c r="H252" s="685">
        <v>10543</v>
      </c>
      <c r="I252" s="686">
        <v>213</v>
      </c>
      <c r="J252" s="667">
        <v>10330</v>
      </c>
      <c r="K252" s="668">
        <v>2.0202978279427106E-2</v>
      </c>
      <c r="L252" s="668">
        <v>0.97979702172057292</v>
      </c>
      <c r="M252" s="668">
        <v>1</v>
      </c>
      <c r="N252" s="723"/>
      <c r="O252" s="687" t="s">
        <v>400</v>
      </c>
      <c r="P252" s="671">
        <v>0</v>
      </c>
      <c r="Q252" s="672">
        <v>0</v>
      </c>
      <c r="R252" s="672">
        <v>0</v>
      </c>
      <c r="S252" s="290" t="s">
        <v>320</v>
      </c>
      <c r="T252" s="668" t="s">
        <v>320</v>
      </c>
      <c r="U252" s="688">
        <v>0</v>
      </c>
      <c r="V252" s="675"/>
      <c r="W252" s="684" t="s">
        <v>133</v>
      </c>
      <c r="X252" s="676" t="s">
        <v>427</v>
      </c>
      <c r="Y252" s="698"/>
      <c r="Z252" s="698"/>
      <c r="AA252" s="676" t="s">
        <v>134</v>
      </c>
      <c r="AB252" s="699"/>
      <c r="AC252" s="700"/>
      <c r="AD252" s="685">
        <v>10543</v>
      </c>
      <c r="AE252" s="686">
        <v>2298</v>
      </c>
      <c r="AF252" s="668">
        <v>0.2179645262259319</v>
      </c>
      <c r="AG252" s="679"/>
      <c r="AH252" s="687" t="s">
        <v>400</v>
      </c>
      <c r="AI252" s="680">
        <v>286</v>
      </c>
      <c r="AJ252" s="681">
        <v>66</v>
      </c>
      <c r="AK252" s="682">
        <v>0.23076923076923078</v>
      </c>
    </row>
    <row r="253" spans="1:37" s="683" customFormat="1" ht="38.25">
      <c r="A253" s="684" t="s">
        <v>71</v>
      </c>
      <c r="B253" s="664" t="s">
        <v>218</v>
      </c>
      <c r="C253" s="664" t="s">
        <v>137</v>
      </c>
      <c r="D253" s="664" t="s">
        <v>138</v>
      </c>
      <c r="E253" s="664" t="s">
        <v>139</v>
      </c>
      <c r="F253" s="664" t="s">
        <v>140</v>
      </c>
      <c r="G253" s="664" t="s">
        <v>140</v>
      </c>
      <c r="H253" s="685">
        <v>1171</v>
      </c>
      <c r="I253" s="686">
        <v>1016</v>
      </c>
      <c r="J253" s="667">
        <v>155</v>
      </c>
      <c r="K253" s="668">
        <v>0.86763450042698553</v>
      </c>
      <c r="L253" s="668">
        <v>0.13236549957301452</v>
      </c>
      <c r="M253" s="668">
        <v>1</v>
      </c>
      <c r="N253" s="723"/>
      <c r="O253" s="687" t="s">
        <v>401</v>
      </c>
      <c r="P253" s="671">
        <v>0</v>
      </c>
      <c r="Q253" s="672">
        <v>0</v>
      </c>
      <c r="R253" s="672">
        <v>0</v>
      </c>
      <c r="S253" s="290" t="s">
        <v>320</v>
      </c>
      <c r="T253" s="668" t="s">
        <v>320</v>
      </c>
      <c r="U253" s="688">
        <v>0</v>
      </c>
      <c r="V253" s="675"/>
      <c r="W253" s="684" t="s">
        <v>71</v>
      </c>
      <c r="X253" s="676" t="s">
        <v>218</v>
      </c>
      <c r="Y253" s="689"/>
      <c r="Z253" s="689"/>
      <c r="AA253" s="676" t="s">
        <v>139</v>
      </c>
      <c r="AB253" s="690"/>
      <c r="AC253" s="691"/>
      <c r="AD253" s="685">
        <v>1171</v>
      </c>
      <c r="AE253" s="686">
        <v>22</v>
      </c>
      <c r="AF253" s="668">
        <v>1.8787361229718188E-2</v>
      </c>
      <c r="AG253" s="679"/>
      <c r="AH253" s="687" t="s">
        <v>401</v>
      </c>
      <c r="AI253" s="680">
        <v>6347</v>
      </c>
      <c r="AJ253" s="681">
        <v>3679</v>
      </c>
      <c r="AK253" s="682">
        <v>0.57964392626437689</v>
      </c>
    </row>
    <row r="254" spans="1:37" s="683" customFormat="1" ht="51">
      <c r="A254" s="684" t="s">
        <v>29</v>
      </c>
      <c r="B254" s="664" t="s">
        <v>29</v>
      </c>
      <c r="C254" s="664" t="s">
        <v>94</v>
      </c>
      <c r="D254" s="664" t="s">
        <v>572</v>
      </c>
      <c r="E254" s="664" t="s">
        <v>141</v>
      </c>
      <c r="F254" s="664" t="s">
        <v>563</v>
      </c>
      <c r="G254" s="664" t="s">
        <v>573</v>
      </c>
      <c r="H254" s="685">
        <v>3319</v>
      </c>
      <c r="I254" s="686">
        <v>2495</v>
      </c>
      <c r="J254" s="667">
        <v>824</v>
      </c>
      <c r="K254" s="668">
        <v>0.7517324495329919</v>
      </c>
      <c r="L254" s="668">
        <v>0.24826755046700813</v>
      </c>
      <c r="M254" s="668">
        <v>1</v>
      </c>
      <c r="N254" s="723"/>
      <c r="O254" s="687" t="s">
        <v>402</v>
      </c>
      <c r="P254" s="671">
        <v>0</v>
      </c>
      <c r="Q254" s="672">
        <v>0</v>
      </c>
      <c r="R254" s="672">
        <v>0</v>
      </c>
      <c r="S254" s="290" t="s">
        <v>320</v>
      </c>
      <c r="T254" s="668" t="s">
        <v>320</v>
      </c>
      <c r="U254" s="688">
        <v>0</v>
      </c>
      <c r="V254" s="675"/>
      <c r="W254" s="684" t="s">
        <v>29</v>
      </c>
      <c r="X254" s="676" t="s">
        <v>29</v>
      </c>
      <c r="Y254" s="689"/>
      <c r="Z254" s="689"/>
      <c r="AA254" s="676" t="s">
        <v>141</v>
      </c>
      <c r="AB254" s="690"/>
      <c r="AC254" s="691"/>
      <c r="AD254" s="685">
        <v>3319</v>
      </c>
      <c r="AE254" s="686">
        <v>2656</v>
      </c>
      <c r="AF254" s="668">
        <v>0.80024103645676403</v>
      </c>
      <c r="AG254" s="679"/>
      <c r="AH254" s="687" t="s">
        <v>402</v>
      </c>
      <c r="AI254" s="680">
        <v>11478</v>
      </c>
      <c r="AJ254" s="681">
        <v>6704</v>
      </c>
      <c r="AK254" s="682">
        <v>0.58407388046698028</v>
      </c>
    </row>
    <row r="255" spans="1:37" s="683" customFormat="1" ht="38.25">
      <c r="A255" s="684" t="s">
        <v>47</v>
      </c>
      <c r="B255" s="664" t="s">
        <v>544</v>
      </c>
      <c r="C255" s="664" t="s">
        <v>142</v>
      </c>
      <c r="D255" s="664"/>
      <c r="E255" s="664" t="s">
        <v>144</v>
      </c>
      <c r="F255" s="664" t="s">
        <v>626</v>
      </c>
      <c r="G255" s="664" t="s">
        <v>574</v>
      </c>
      <c r="H255" s="685">
        <v>60</v>
      </c>
      <c r="I255" s="686">
        <v>32</v>
      </c>
      <c r="J255" s="667">
        <v>28</v>
      </c>
      <c r="K255" s="668">
        <v>0.53333333333333333</v>
      </c>
      <c r="L255" s="668">
        <v>0.46666666666666667</v>
      </c>
      <c r="M255" s="668">
        <v>1</v>
      </c>
      <c r="N255" s="723"/>
      <c r="O255" s="687" t="s">
        <v>403</v>
      </c>
      <c r="P255" s="671">
        <v>0</v>
      </c>
      <c r="Q255" s="672">
        <v>0</v>
      </c>
      <c r="R255" s="672">
        <v>0</v>
      </c>
      <c r="S255" s="290" t="s">
        <v>320</v>
      </c>
      <c r="T255" s="668" t="s">
        <v>320</v>
      </c>
      <c r="U255" s="688">
        <v>0</v>
      </c>
      <c r="V255" s="675"/>
      <c r="W255" s="684" t="s">
        <v>47</v>
      </c>
      <c r="X255" s="676" t="s">
        <v>544</v>
      </c>
      <c r="Y255" s="689"/>
      <c r="Z255" s="689"/>
      <c r="AA255" s="676" t="s">
        <v>144</v>
      </c>
      <c r="AB255" s="690"/>
      <c r="AC255" s="691"/>
      <c r="AD255" s="685">
        <v>60</v>
      </c>
      <c r="AE255" s="686">
        <v>27</v>
      </c>
      <c r="AF255" s="668">
        <v>0.45</v>
      </c>
      <c r="AG255" s="679"/>
      <c r="AH255" s="687" t="s">
        <v>403</v>
      </c>
      <c r="AI255" s="680">
        <v>3347</v>
      </c>
      <c r="AJ255" s="681">
        <v>1403</v>
      </c>
      <c r="AK255" s="682">
        <v>0.41918135643860172</v>
      </c>
    </row>
    <row r="256" spans="1:37" s="683" customFormat="1" ht="45" customHeight="1">
      <c r="A256" s="684" t="s">
        <v>46</v>
      </c>
      <c r="B256" s="664" t="s">
        <v>544</v>
      </c>
      <c r="C256" s="664" t="s">
        <v>145</v>
      </c>
      <c r="D256" s="664"/>
      <c r="E256" s="664" t="s">
        <v>146</v>
      </c>
      <c r="F256" s="664" t="s">
        <v>563</v>
      </c>
      <c r="G256" s="664" t="s">
        <v>575</v>
      </c>
      <c r="H256" s="685">
        <v>14</v>
      </c>
      <c r="I256" s="686">
        <v>5</v>
      </c>
      <c r="J256" s="667">
        <v>9</v>
      </c>
      <c r="K256" s="668">
        <v>0.35714285714285715</v>
      </c>
      <c r="L256" s="668">
        <v>0.6428571428571429</v>
      </c>
      <c r="M256" s="668">
        <v>1</v>
      </c>
      <c r="N256" s="723"/>
      <c r="O256" s="687" t="s">
        <v>399</v>
      </c>
      <c r="P256" s="671">
        <v>0</v>
      </c>
      <c r="Q256" s="672">
        <v>0</v>
      </c>
      <c r="R256" s="672">
        <v>0</v>
      </c>
      <c r="S256" s="290" t="s">
        <v>320</v>
      </c>
      <c r="T256" s="668" t="s">
        <v>320</v>
      </c>
      <c r="U256" s="688">
        <v>0</v>
      </c>
      <c r="V256" s="675"/>
      <c r="W256" s="684" t="s">
        <v>46</v>
      </c>
      <c r="X256" s="676" t="s">
        <v>544</v>
      </c>
      <c r="Y256" s="689"/>
      <c r="Z256" s="689"/>
      <c r="AA256" s="676" t="s">
        <v>146</v>
      </c>
      <c r="AB256" s="690"/>
      <c r="AC256" s="691"/>
      <c r="AD256" s="685">
        <v>14</v>
      </c>
      <c r="AE256" s="686">
        <v>9</v>
      </c>
      <c r="AF256" s="668">
        <v>0.6428571428571429</v>
      </c>
      <c r="AG256" s="679"/>
      <c r="AH256" s="687" t="s">
        <v>399</v>
      </c>
      <c r="AI256" s="680">
        <v>40434</v>
      </c>
      <c r="AJ256" s="681">
        <v>15022</v>
      </c>
      <c r="AK256" s="682">
        <v>0.37151901864767273</v>
      </c>
    </row>
    <row r="257" spans="1:37" s="683" customFormat="1" ht="51">
      <c r="A257" s="684" t="s">
        <v>40</v>
      </c>
      <c r="B257" s="664" t="s">
        <v>40</v>
      </c>
      <c r="C257" s="664" t="s">
        <v>147</v>
      </c>
      <c r="D257" s="664"/>
      <c r="E257" s="664" t="s">
        <v>148</v>
      </c>
      <c r="F257" s="664" t="s">
        <v>576</v>
      </c>
      <c r="G257" s="664" t="s">
        <v>577</v>
      </c>
      <c r="H257" s="685">
        <v>235</v>
      </c>
      <c r="I257" s="686">
        <v>159</v>
      </c>
      <c r="J257" s="667">
        <v>76</v>
      </c>
      <c r="K257" s="668">
        <v>0.67659574468085104</v>
      </c>
      <c r="L257" s="668">
        <v>0.32340425531914896</v>
      </c>
      <c r="M257" s="668">
        <v>1</v>
      </c>
      <c r="N257" s="723"/>
      <c r="O257" s="706"/>
      <c r="P257" s="738"/>
      <c r="Q257" s="738"/>
      <c r="R257" s="738"/>
      <c r="S257" s="739"/>
      <c r="T257" s="739"/>
      <c r="U257" s="739"/>
      <c r="V257" s="675"/>
      <c r="W257" s="684" t="s">
        <v>40</v>
      </c>
      <c r="X257" s="676" t="s">
        <v>40</v>
      </c>
      <c r="Y257" s="689"/>
      <c r="Z257" s="689"/>
      <c r="AA257" s="676" t="s">
        <v>148</v>
      </c>
      <c r="AB257" s="690"/>
      <c r="AC257" s="691"/>
      <c r="AD257" s="685">
        <v>235</v>
      </c>
      <c r="AE257" s="686">
        <v>112</v>
      </c>
      <c r="AF257" s="668">
        <v>0.47659574468085109</v>
      </c>
      <c r="AG257" s="679"/>
      <c r="AH257" s="687" t="s">
        <v>545</v>
      </c>
      <c r="AI257" s="724">
        <v>0</v>
      </c>
      <c r="AJ257" s="725">
        <v>0</v>
      </c>
      <c r="AK257" s="722" t="s">
        <v>320</v>
      </c>
    </row>
    <row r="258" spans="1:37" s="683" customFormat="1" ht="45" customHeight="1">
      <c r="A258" s="684" t="s">
        <v>41</v>
      </c>
      <c r="B258" s="664" t="s">
        <v>544</v>
      </c>
      <c r="C258" s="664" t="s">
        <v>145</v>
      </c>
      <c r="D258" s="664"/>
      <c r="E258" s="664" t="s">
        <v>149</v>
      </c>
      <c r="F258" s="664" t="s">
        <v>578</v>
      </c>
      <c r="G258" s="664" t="s">
        <v>579</v>
      </c>
      <c r="H258" s="685">
        <v>401</v>
      </c>
      <c r="I258" s="686">
        <v>285</v>
      </c>
      <c r="J258" s="667">
        <v>116</v>
      </c>
      <c r="K258" s="668">
        <v>0.71072319201995016</v>
      </c>
      <c r="L258" s="668">
        <v>0.2892768079800499</v>
      </c>
      <c r="M258" s="668">
        <v>1</v>
      </c>
      <c r="N258" s="723"/>
      <c r="O258" s="675"/>
      <c r="P258" s="675"/>
      <c r="Q258" s="675"/>
      <c r="R258" s="675"/>
      <c r="S258" s="675"/>
      <c r="T258" s="675"/>
      <c r="U258" s="675"/>
      <c r="V258" s="675"/>
      <c r="W258" s="684" t="s">
        <v>41</v>
      </c>
      <c r="X258" s="676" t="s">
        <v>544</v>
      </c>
      <c r="Y258" s="689"/>
      <c r="Z258" s="689"/>
      <c r="AA258" s="676" t="s">
        <v>149</v>
      </c>
      <c r="AB258" s="696"/>
      <c r="AC258" s="697"/>
      <c r="AD258" s="685">
        <v>401</v>
      </c>
      <c r="AE258" s="686">
        <v>310</v>
      </c>
      <c r="AF258" s="668">
        <v>0.77306733167082298</v>
      </c>
      <c r="AG258" s="679"/>
      <c r="AH258" s="706"/>
      <c r="AI258" s="707"/>
      <c r="AJ258" s="707"/>
      <c r="AK258" s="708"/>
    </row>
    <row r="259" spans="1:37" s="683" customFormat="1" ht="45" customHeight="1">
      <c r="A259" s="684" t="s">
        <v>45</v>
      </c>
      <c r="B259" s="664" t="s">
        <v>544</v>
      </c>
      <c r="C259" s="664" t="s">
        <v>145</v>
      </c>
      <c r="D259" s="664"/>
      <c r="E259" s="664" t="s">
        <v>150</v>
      </c>
      <c r="F259" s="664" t="s">
        <v>151</v>
      </c>
      <c r="G259" s="664" t="s">
        <v>151</v>
      </c>
      <c r="H259" s="685">
        <v>75</v>
      </c>
      <c r="I259" s="686">
        <v>8</v>
      </c>
      <c r="J259" s="667">
        <v>67</v>
      </c>
      <c r="K259" s="668">
        <v>0.10666666666666667</v>
      </c>
      <c r="L259" s="668">
        <v>0.89333333333333331</v>
      </c>
      <c r="M259" s="668">
        <v>1</v>
      </c>
      <c r="N259" s="723"/>
      <c r="O259" s="675"/>
      <c r="P259" s="675"/>
      <c r="Q259" s="675"/>
      <c r="R259" s="675"/>
      <c r="S259" s="675"/>
      <c r="T259" s="675"/>
      <c r="U259" s="675"/>
      <c r="V259" s="675"/>
      <c r="W259" s="684" t="s">
        <v>45</v>
      </c>
      <c r="X259" s="676" t="s">
        <v>544</v>
      </c>
      <c r="Y259" s="689"/>
      <c r="Z259" s="689"/>
      <c r="AA259" s="676" t="s">
        <v>150</v>
      </c>
      <c r="AB259" s="690"/>
      <c r="AC259" s="691"/>
      <c r="AD259" s="685">
        <v>75</v>
      </c>
      <c r="AE259" s="686">
        <v>38</v>
      </c>
      <c r="AF259" s="668">
        <v>0.50666666666666671</v>
      </c>
      <c r="AG259" s="679"/>
      <c r="AH259" s="706"/>
      <c r="AI259" s="707"/>
      <c r="AJ259" s="707"/>
      <c r="AK259" s="708"/>
    </row>
    <row r="260" spans="1:37" s="683" customFormat="1" ht="63.75">
      <c r="A260" s="684" t="s">
        <v>44</v>
      </c>
      <c r="B260" s="664" t="s">
        <v>544</v>
      </c>
      <c r="C260" s="664" t="s">
        <v>145</v>
      </c>
      <c r="D260" s="664"/>
      <c r="E260" s="664" t="s">
        <v>152</v>
      </c>
      <c r="F260" s="664" t="s">
        <v>580</v>
      </c>
      <c r="G260" s="664" t="s">
        <v>581</v>
      </c>
      <c r="H260" s="685">
        <v>379</v>
      </c>
      <c r="I260" s="686">
        <v>250</v>
      </c>
      <c r="J260" s="667">
        <v>129</v>
      </c>
      <c r="K260" s="668">
        <v>0.65963060686015829</v>
      </c>
      <c r="L260" s="668">
        <v>0.34036939313984171</v>
      </c>
      <c r="M260" s="668">
        <v>1</v>
      </c>
      <c r="N260" s="723"/>
      <c r="O260" s="675"/>
      <c r="P260" s="675"/>
      <c r="Q260" s="675"/>
      <c r="R260" s="675"/>
      <c r="S260" s="675"/>
      <c r="T260" s="675"/>
      <c r="U260" s="675"/>
      <c r="V260" s="675"/>
      <c r="W260" s="684" t="s">
        <v>44</v>
      </c>
      <c r="X260" s="676" t="s">
        <v>544</v>
      </c>
      <c r="Y260" s="689"/>
      <c r="Z260" s="689"/>
      <c r="AA260" s="676" t="s">
        <v>152</v>
      </c>
      <c r="AB260" s="690"/>
      <c r="AC260" s="691"/>
      <c r="AD260" s="685">
        <v>379</v>
      </c>
      <c r="AE260" s="686">
        <v>202</v>
      </c>
      <c r="AF260" s="668">
        <v>0.53298153034300788</v>
      </c>
      <c r="AG260" s="679"/>
      <c r="AH260" s="675"/>
      <c r="AI260" s="711"/>
      <c r="AJ260" s="711"/>
      <c r="AK260" s="710"/>
    </row>
    <row r="261" spans="1:37" s="683" customFormat="1" ht="63.75">
      <c r="A261" s="684" t="s">
        <v>87</v>
      </c>
      <c r="B261" s="664" t="s">
        <v>460</v>
      </c>
      <c r="C261" s="664" t="s">
        <v>145</v>
      </c>
      <c r="D261" s="664"/>
      <c r="E261" s="664" t="s">
        <v>153</v>
      </c>
      <c r="F261" s="664" t="s">
        <v>154</v>
      </c>
      <c r="G261" s="664" t="s">
        <v>155</v>
      </c>
      <c r="H261" s="685">
        <v>48</v>
      </c>
      <c r="I261" s="686">
        <v>0</v>
      </c>
      <c r="J261" s="667">
        <v>48</v>
      </c>
      <c r="K261" s="668">
        <v>0</v>
      </c>
      <c r="L261" s="668">
        <v>1</v>
      </c>
      <c r="M261" s="668">
        <v>1</v>
      </c>
      <c r="N261" s="723"/>
      <c r="O261" s="675"/>
      <c r="P261" s="675"/>
      <c r="Q261" s="675"/>
      <c r="R261" s="675"/>
      <c r="S261" s="675"/>
      <c r="T261" s="675"/>
      <c r="U261" s="675"/>
      <c r="V261" s="675"/>
      <c r="W261" s="684" t="s">
        <v>87</v>
      </c>
      <c r="X261" s="676" t="s">
        <v>460</v>
      </c>
      <c r="Y261" s="689"/>
      <c r="Z261" s="689"/>
      <c r="AA261" s="676" t="s">
        <v>153</v>
      </c>
      <c r="AB261" s="690"/>
      <c r="AC261" s="691"/>
      <c r="AD261" s="685">
        <v>48</v>
      </c>
      <c r="AE261" s="686">
        <v>8</v>
      </c>
      <c r="AF261" s="668">
        <v>0.16666666666666666</v>
      </c>
      <c r="AG261" s="679"/>
      <c r="AH261" s="675"/>
      <c r="AI261" s="711"/>
      <c r="AJ261" s="711"/>
      <c r="AK261" s="710"/>
    </row>
    <row r="262" spans="1:37" s="683" customFormat="1" ht="45" customHeight="1">
      <c r="A262" s="684" t="s">
        <v>156</v>
      </c>
      <c r="B262" s="664" t="s">
        <v>544</v>
      </c>
      <c r="C262" s="664" t="s">
        <v>145</v>
      </c>
      <c r="D262" s="664"/>
      <c r="E262" s="664" t="s">
        <v>157</v>
      </c>
      <c r="F262" s="664" t="s">
        <v>563</v>
      </c>
      <c r="G262" s="664" t="s">
        <v>575</v>
      </c>
      <c r="H262" s="685">
        <v>12</v>
      </c>
      <c r="I262" s="686">
        <v>9</v>
      </c>
      <c r="J262" s="667">
        <v>3</v>
      </c>
      <c r="K262" s="668">
        <v>0.75</v>
      </c>
      <c r="L262" s="668">
        <v>0.25</v>
      </c>
      <c r="M262" s="668">
        <v>1</v>
      </c>
      <c r="N262" s="723"/>
      <c r="O262" s="675"/>
      <c r="P262" s="675"/>
      <c r="Q262" s="675"/>
      <c r="R262" s="675"/>
      <c r="S262" s="675"/>
      <c r="T262" s="675"/>
      <c r="U262" s="675"/>
      <c r="V262" s="675"/>
      <c r="W262" s="684" t="s">
        <v>156</v>
      </c>
      <c r="X262" s="676" t="s">
        <v>544</v>
      </c>
      <c r="Y262" s="689"/>
      <c r="Z262" s="689"/>
      <c r="AA262" s="676" t="s">
        <v>157</v>
      </c>
      <c r="AB262" s="690"/>
      <c r="AC262" s="691"/>
      <c r="AD262" s="685">
        <v>12</v>
      </c>
      <c r="AE262" s="686">
        <v>8</v>
      </c>
      <c r="AF262" s="668">
        <v>0.66666666666666663</v>
      </c>
      <c r="AG262" s="679"/>
      <c r="AH262" s="675"/>
      <c r="AI262" s="711"/>
      <c r="AJ262" s="711"/>
      <c r="AK262" s="710"/>
    </row>
    <row r="263" spans="1:37" s="683" customFormat="1" ht="38.25">
      <c r="A263" s="684" t="s">
        <v>158</v>
      </c>
      <c r="B263" s="664" t="s">
        <v>544</v>
      </c>
      <c r="C263" s="664" t="s">
        <v>145</v>
      </c>
      <c r="D263" s="664"/>
      <c r="E263" s="664" t="s">
        <v>159</v>
      </c>
      <c r="F263" s="664" t="s">
        <v>160</v>
      </c>
      <c r="G263" s="664" t="s">
        <v>161</v>
      </c>
      <c r="H263" s="685">
        <v>4</v>
      </c>
      <c r="I263" s="686">
        <v>0</v>
      </c>
      <c r="J263" s="667">
        <v>4</v>
      </c>
      <c r="K263" s="668">
        <v>0</v>
      </c>
      <c r="L263" s="668">
        <v>1</v>
      </c>
      <c r="M263" s="668">
        <v>1</v>
      </c>
      <c r="N263" s="723"/>
      <c r="O263" s="675"/>
      <c r="P263" s="675"/>
      <c r="Q263" s="675"/>
      <c r="R263" s="675"/>
      <c r="S263" s="675"/>
      <c r="T263" s="675"/>
      <c r="U263" s="675"/>
      <c r="V263" s="675"/>
      <c r="W263" s="684" t="s">
        <v>158</v>
      </c>
      <c r="X263" s="676" t="s">
        <v>544</v>
      </c>
      <c r="Y263" s="689"/>
      <c r="Z263" s="689"/>
      <c r="AA263" s="676" t="s">
        <v>159</v>
      </c>
      <c r="AB263" s="690"/>
      <c r="AC263" s="691"/>
      <c r="AD263" s="685">
        <v>4</v>
      </c>
      <c r="AE263" s="686">
        <v>0</v>
      </c>
      <c r="AF263" s="668">
        <v>0</v>
      </c>
      <c r="AG263" s="679"/>
      <c r="AH263" s="675"/>
      <c r="AI263" s="711"/>
      <c r="AJ263" s="711"/>
      <c r="AK263" s="710"/>
    </row>
    <row r="264" spans="1:37" s="683" customFormat="1" ht="60" customHeight="1">
      <c r="A264" s="684" t="s">
        <v>67</v>
      </c>
      <c r="B264" s="664" t="s">
        <v>460</v>
      </c>
      <c r="C264" s="664" t="s">
        <v>162</v>
      </c>
      <c r="D264" s="664"/>
      <c r="E264" s="664" t="s">
        <v>163</v>
      </c>
      <c r="F264" s="664" t="s">
        <v>582</v>
      </c>
      <c r="G264" s="664" t="s">
        <v>574</v>
      </c>
      <c r="H264" s="685">
        <v>33</v>
      </c>
      <c r="I264" s="686">
        <v>28</v>
      </c>
      <c r="J264" s="667">
        <v>5</v>
      </c>
      <c r="K264" s="668">
        <v>0.84848484848484851</v>
      </c>
      <c r="L264" s="668">
        <v>0.15151515151515152</v>
      </c>
      <c r="M264" s="668">
        <v>1</v>
      </c>
      <c r="N264" s="723"/>
      <c r="O264" s="675"/>
      <c r="P264" s="675"/>
      <c r="Q264" s="675"/>
      <c r="R264" s="675"/>
      <c r="S264" s="675"/>
      <c r="T264" s="675"/>
      <c r="U264" s="675"/>
      <c r="V264" s="675"/>
      <c r="W264" s="684" t="s">
        <v>67</v>
      </c>
      <c r="X264" s="676" t="s">
        <v>460</v>
      </c>
      <c r="Y264" s="689"/>
      <c r="Z264" s="689"/>
      <c r="AA264" s="676" t="s">
        <v>163</v>
      </c>
      <c r="AB264" s="690"/>
      <c r="AC264" s="691"/>
      <c r="AD264" s="685">
        <v>33</v>
      </c>
      <c r="AE264" s="686">
        <v>28</v>
      </c>
      <c r="AF264" s="668">
        <v>0.84848484848484851</v>
      </c>
      <c r="AG264" s="679"/>
      <c r="AH264" s="675"/>
      <c r="AI264" s="711"/>
      <c r="AJ264" s="711"/>
      <c r="AK264" s="710"/>
    </row>
    <row r="265" spans="1:37" s="683" customFormat="1" ht="51">
      <c r="A265" s="684" t="s">
        <v>32</v>
      </c>
      <c r="B265" s="664" t="s">
        <v>32</v>
      </c>
      <c r="C265" s="664" t="s">
        <v>94</v>
      </c>
      <c r="D265" s="664"/>
      <c r="E265" s="664" t="s">
        <v>164</v>
      </c>
      <c r="F265" s="664" t="s">
        <v>583</v>
      </c>
      <c r="G265" s="664" t="s">
        <v>584</v>
      </c>
      <c r="H265" s="685">
        <v>3177</v>
      </c>
      <c r="I265" s="686">
        <v>2002</v>
      </c>
      <c r="J265" s="667">
        <v>1175</v>
      </c>
      <c r="K265" s="668">
        <v>0.63015423355366695</v>
      </c>
      <c r="L265" s="668">
        <v>0.36984576644633305</v>
      </c>
      <c r="M265" s="668">
        <v>1</v>
      </c>
      <c r="N265" s="723"/>
      <c r="O265" s="675"/>
      <c r="P265" s="675"/>
      <c r="Q265" s="675"/>
      <c r="R265" s="675"/>
      <c r="S265" s="675"/>
      <c r="T265" s="675"/>
      <c r="U265" s="675"/>
      <c r="V265" s="675"/>
      <c r="W265" s="684" t="s">
        <v>32</v>
      </c>
      <c r="X265" s="676" t="s">
        <v>32</v>
      </c>
      <c r="Y265" s="689"/>
      <c r="Z265" s="689"/>
      <c r="AA265" s="676" t="s">
        <v>164</v>
      </c>
      <c r="AB265" s="690"/>
      <c r="AC265" s="691"/>
      <c r="AD265" s="685">
        <v>3177</v>
      </c>
      <c r="AE265" s="686">
        <v>2411</v>
      </c>
      <c r="AF265" s="668">
        <v>0.75889203651243309</v>
      </c>
      <c r="AG265" s="679"/>
      <c r="AH265" s="675"/>
      <c r="AI265" s="711"/>
      <c r="AJ265" s="711"/>
      <c r="AK265" s="710"/>
    </row>
    <row r="266" spans="1:37" s="683" customFormat="1" ht="60" customHeight="1">
      <c r="A266" s="684" t="s">
        <v>69</v>
      </c>
      <c r="B266" s="664" t="s">
        <v>460</v>
      </c>
      <c r="C266" s="664" t="s">
        <v>94</v>
      </c>
      <c r="D266" s="664"/>
      <c r="E266" s="664" t="s">
        <v>165</v>
      </c>
      <c r="F266" s="664" t="s">
        <v>585</v>
      </c>
      <c r="G266" s="664" t="s">
        <v>585</v>
      </c>
      <c r="H266" s="685">
        <v>191</v>
      </c>
      <c r="I266" s="686">
        <v>142</v>
      </c>
      <c r="J266" s="667">
        <v>49</v>
      </c>
      <c r="K266" s="668">
        <v>0.74345549738219896</v>
      </c>
      <c r="L266" s="668">
        <v>0.25654450261780104</v>
      </c>
      <c r="M266" s="668">
        <v>1</v>
      </c>
      <c r="N266" s="723"/>
      <c r="O266" s="675"/>
      <c r="P266" s="675"/>
      <c r="Q266" s="675"/>
      <c r="R266" s="675"/>
      <c r="S266" s="675"/>
      <c r="T266" s="675"/>
      <c r="U266" s="675"/>
      <c r="V266" s="675"/>
      <c r="W266" s="684" t="s">
        <v>69</v>
      </c>
      <c r="X266" s="676" t="s">
        <v>460</v>
      </c>
      <c r="Y266" s="689"/>
      <c r="Z266" s="689"/>
      <c r="AA266" s="676" t="s">
        <v>165</v>
      </c>
      <c r="AB266" s="690"/>
      <c r="AC266" s="691"/>
      <c r="AD266" s="685">
        <v>191</v>
      </c>
      <c r="AE266" s="686">
        <v>7</v>
      </c>
      <c r="AF266" s="668">
        <v>3.6649214659685861E-2</v>
      </c>
      <c r="AG266" s="679"/>
      <c r="AH266" s="675"/>
      <c r="AI266" s="711"/>
      <c r="AJ266" s="711"/>
      <c r="AK266" s="710"/>
    </row>
    <row r="267" spans="1:37" s="683" customFormat="1" ht="60" customHeight="1">
      <c r="A267" s="684" t="s">
        <v>68</v>
      </c>
      <c r="B267" s="664" t="s">
        <v>460</v>
      </c>
      <c r="C267" s="664" t="s">
        <v>162</v>
      </c>
      <c r="D267" s="664"/>
      <c r="E267" s="664" t="s">
        <v>166</v>
      </c>
      <c r="F267" s="664" t="s">
        <v>167</v>
      </c>
      <c r="G267" s="664" t="s">
        <v>168</v>
      </c>
      <c r="H267" s="685">
        <v>2</v>
      </c>
      <c r="I267" s="686">
        <v>0</v>
      </c>
      <c r="J267" s="667">
        <v>2</v>
      </c>
      <c r="K267" s="668">
        <v>0</v>
      </c>
      <c r="L267" s="668">
        <v>1</v>
      </c>
      <c r="M267" s="668">
        <v>1</v>
      </c>
      <c r="N267" s="723"/>
      <c r="O267" s="675"/>
      <c r="P267" s="675"/>
      <c r="Q267" s="675"/>
      <c r="R267" s="675"/>
      <c r="S267" s="675"/>
      <c r="T267" s="675"/>
      <c r="U267" s="675"/>
      <c r="V267" s="675"/>
      <c r="W267" s="684" t="s">
        <v>68</v>
      </c>
      <c r="X267" s="676" t="s">
        <v>460</v>
      </c>
      <c r="Y267" s="689"/>
      <c r="Z267" s="689"/>
      <c r="AA267" s="676" t="s">
        <v>166</v>
      </c>
      <c r="AB267" s="690"/>
      <c r="AC267" s="691"/>
      <c r="AD267" s="685">
        <v>2</v>
      </c>
      <c r="AE267" s="686">
        <v>1</v>
      </c>
      <c r="AF267" s="668">
        <v>0.5</v>
      </c>
      <c r="AG267" s="679"/>
      <c r="AH267" s="675"/>
      <c r="AI267" s="711"/>
      <c r="AJ267" s="711"/>
      <c r="AK267" s="710"/>
    </row>
    <row r="268" spans="1:37" s="683" customFormat="1" ht="38.25">
      <c r="A268" s="684" t="s">
        <v>169</v>
      </c>
      <c r="B268" s="664" t="s">
        <v>409</v>
      </c>
      <c r="C268" s="664" t="s">
        <v>170</v>
      </c>
      <c r="D268" s="664"/>
      <c r="E268" s="664" t="s">
        <v>171</v>
      </c>
      <c r="F268" s="664" t="s">
        <v>586</v>
      </c>
      <c r="G268" s="664" t="s">
        <v>587</v>
      </c>
      <c r="H268" s="685">
        <v>616</v>
      </c>
      <c r="I268" s="686">
        <v>444</v>
      </c>
      <c r="J268" s="667">
        <v>172</v>
      </c>
      <c r="K268" s="668">
        <v>0.72077922077922074</v>
      </c>
      <c r="L268" s="668">
        <v>0.2792207792207792</v>
      </c>
      <c r="M268" s="668">
        <v>1</v>
      </c>
      <c r="N268" s="723"/>
      <c r="O268" s="675"/>
      <c r="P268" s="675"/>
      <c r="Q268" s="675"/>
      <c r="R268" s="675"/>
      <c r="S268" s="675"/>
      <c r="T268" s="675"/>
      <c r="U268" s="675"/>
      <c r="V268" s="675"/>
      <c r="W268" s="684" t="s">
        <v>169</v>
      </c>
      <c r="X268" s="676" t="s">
        <v>409</v>
      </c>
      <c r="Y268" s="689"/>
      <c r="Z268" s="689"/>
      <c r="AA268" s="676" t="s">
        <v>171</v>
      </c>
      <c r="AB268" s="690"/>
      <c r="AC268" s="691"/>
      <c r="AD268" s="685">
        <v>616</v>
      </c>
      <c r="AE268" s="686">
        <v>329</v>
      </c>
      <c r="AF268" s="668">
        <v>0.53409090909090906</v>
      </c>
      <c r="AG268" s="679"/>
      <c r="AH268" s="675"/>
      <c r="AI268" s="711"/>
      <c r="AJ268" s="711"/>
      <c r="AK268" s="710"/>
    </row>
    <row r="269" spans="1:37" s="683" customFormat="1" ht="25.5">
      <c r="A269" s="684" t="s">
        <v>172</v>
      </c>
      <c r="B269" s="664" t="s">
        <v>220</v>
      </c>
      <c r="C269" s="664" t="s">
        <v>94</v>
      </c>
      <c r="D269" s="664"/>
      <c r="E269" s="664" t="s">
        <v>173</v>
      </c>
      <c r="F269" s="664" t="s">
        <v>563</v>
      </c>
      <c r="G269" s="664" t="s">
        <v>575</v>
      </c>
      <c r="H269" s="685">
        <v>494</v>
      </c>
      <c r="I269" s="686">
        <v>299</v>
      </c>
      <c r="J269" s="667">
        <v>195</v>
      </c>
      <c r="K269" s="668">
        <v>0.60526315789473684</v>
      </c>
      <c r="L269" s="668">
        <v>0.39473684210526316</v>
      </c>
      <c r="M269" s="668">
        <v>1</v>
      </c>
      <c r="N269" s="723"/>
      <c r="O269" s="675"/>
      <c r="P269" s="675"/>
      <c r="Q269" s="675"/>
      <c r="R269" s="675"/>
      <c r="S269" s="675"/>
      <c r="T269" s="675"/>
      <c r="U269" s="675"/>
      <c r="V269" s="675"/>
      <c r="W269" s="684" t="s">
        <v>172</v>
      </c>
      <c r="X269" s="676" t="s">
        <v>220</v>
      </c>
      <c r="Y269" s="689"/>
      <c r="Z269" s="694"/>
      <c r="AA269" s="676" t="s">
        <v>173</v>
      </c>
      <c r="AB269" s="690"/>
      <c r="AC269" s="691"/>
      <c r="AD269" s="685">
        <v>494</v>
      </c>
      <c r="AE269" s="686">
        <v>299</v>
      </c>
      <c r="AF269" s="668">
        <v>0.60526315789473684</v>
      </c>
      <c r="AG269" s="679"/>
      <c r="AH269" s="675"/>
      <c r="AI269" s="711"/>
      <c r="AJ269" s="711"/>
      <c r="AK269" s="710"/>
    </row>
    <row r="270" spans="1:37" s="683" customFormat="1" ht="25.5">
      <c r="A270" s="684" t="s">
        <v>84</v>
      </c>
      <c r="B270" s="664" t="s">
        <v>460</v>
      </c>
      <c r="C270" s="664" t="s">
        <v>94</v>
      </c>
      <c r="D270" s="664"/>
      <c r="E270" s="664" t="s">
        <v>174</v>
      </c>
      <c r="F270" s="664" t="s">
        <v>563</v>
      </c>
      <c r="G270" s="664" t="s">
        <v>575</v>
      </c>
      <c r="H270" s="685">
        <v>2</v>
      </c>
      <c r="I270" s="686">
        <v>0</v>
      </c>
      <c r="J270" s="667">
        <v>2</v>
      </c>
      <c r="K270" s="668">
        <v>0</v>
      </c>
      <c r="L270" s="668">
        <v>1</v>
      </c>
      <c r="M270" s="668">
        <v>1</v>
      </c>
      <c r="N270" s="723"/>
      <c r="O270" s="675"/>
      <c r="P270" s="675"/>
      <c r="Q270" s="675"/>
      <c r="R270" s="675"/>
      <c r="S270" s="675"/>
      <c r="T270" s="675"/>
      <c r="U270" s="675"/>
      <c r="V270" s="675"/>
      <c r="W270" s="684" t="s">
        <v>84</v>
      </c>
      <c r="X270" s="676" t="s">
        <v>460</v>
      </c>
      <c r="Y270" s="689"/>
      <c r="Z270" s="689"/>
      <c r="AA270" s="676" t="s">
        <v>174</v>
      </c>
      <c r="AB270" s="690"/>
      <c r="AC270" s="691"/>
      <c r="AD270" s="685">
        <v>2</v>
      </c>
      <c r="AE270" s="686">
        <v>1</v>
      </c>
      <c r="AF270" s="668">
        <v>0.5</v>
      </c>
      <c r="AG270" s="679"/>
      <c r="AH270" s="675"/>
      <c r="AI270" s="711"/>
      <c r="AJ270" s="711"/>
      <c r="AK270" s="710"/>
    </row>
    <row r="271" spans="1:37" s="683" customFormat="1" ht="51">
      <c r="A271" s="684" t="s">
        <v>175</v>
      </c>
      <c r="B271" s="664" t="s">
        <v>640</v>
      </c>
      <c r="C271" s="664" t="s">
        <v>94</v>
      </c>
      <c r="D271" s="664" t="s">
        <v>637</v>
      </c>
      <c r="E271" s="664" t="s">
        <v>176</v>
      </c>
      <c r="F271" s="664" t="s">
        <v>563</v>
      </c>
      <c r="G271" s="664" t="s">
        <v>575</v>
      </c>
      <c r="H271" s="685">
        <v>7</v>
      </c>
      <c r="I271" s="686">
        <v>1</v>
      </c>
      <c r="J271" s="667">
        <v>6</v>
      </c>
      <c r="K271" s="668">
        <v>0.14285714285714285</v>
      </c>
      <c r="L271" s="668">
        <v>0.8571428571428571</v>
      </c>
      <c r="M271" s="668">
        <v>1</v>
      </c>
      <c r="N271" s="723"/>
      <c r="O271" s="675"/>
      <c r="P271" s="675"/>
      <c r="Q271" s="675"/>
      <c r="R271" s="675"/>
      <c r="S271" s="675"/>
      <c r="T271" s="675"/>
      <c r="U271" s="675"/>
      <c r="V271" s="675"/>
      <c r="W271" s="684" t="s">
        <v>175</v>
      </c>
      <c r="X271" s="676" t="s">
        <v>640</v>
      </c>
      <c r="Y271" s="664" t="s">
        <v>94</v>
      </c>
      <c r="Z271" s="664" t="s">
        <v>637</v>
      </c>
      <c r="AA271" s="676" t="s">
        <v>176</v>
      </c>
      <c r="AB271" s="690"/>
      <c r="AC271" s="691"/>
      <c r="AD271" s="685">
        <v>7</v>
      </c>
      <c r="AE271" s="686">
        <v>3</v>
      </c>
      <c r="AF271" s="668">
        <v>0.42857142857142855</v>
      </c>
      <c r="AG271" s="679"/>
      <c r="AH271" s="675"/>
      <c r="AI271" s="711"/>
      <c r="AJ271" s="711"/>
      <c r="AK271" s="710"/>
    </row>
    <row r="272" spans="1:37" s="683" customFormat="1" ht="60" customHeight="1">
      <c r="A272" s="684" t="s">
        <v>177</v>
      </c>
      <c r="B272" s="664" t="s">
        <v>460</v>
      </c>
      <c r="C272" s="664" t="s">
        <v>94</v>
      </c>
      <c r="D272" s="664"/>
      <c r="E272" s="664" t="s">
        <v>178</v>
      </c>
      <c r="F272" s="664" t="s">
        <v>179</v>
      </c>
      <c r="G272" s="664" t="s">
        <v>180</v>
      </c>
      <c r="H272" s="685">
        <v>3</v>
      </c>
      <c r="I272" s="686">
        <v>0</v>
      </c>
      <c r="J272" s="667">
        <v>3</v>
      </c>
      <c r="K272" s="668">
        <v>0</v>
      </c>
      <c r="L272" s="668">
        <v>1</v>
      </c>
      <c r="M272" s="668">
        <v>1</v>
      </c>
      <c r="N272" s="723"/>
      <c r="O272" s="675"/>
      <c r="P272" s="675"/>
      <c r="Q272" s="675"/>
      <c r="R272" s="675"/>
      <c r="S272" s="675"/>
      <c r="T272" s="675"/>
      <c r="U272" s="675"/>
      <c r="V272" s="675"/>
      <c r="W272" s="684" t="s">
        <v>177</v>
      </c>
      <c r="X272" s="676" t="s">
        <v>460</v>
      </c>
      <c r="Y272" s="689"/>
      <c r="Z272" s="689"/>
      <c r="AA272" s="676" t="s">
        <v>178</v>
      </c>
      <c r="AB272" s="690"/>
      <c r="AC272" s="691"/>
      <c r="AD272" s="685">
        <v>3</v>
      </c>
      <c r="AE272" s="686">
        <v>0</v>
      </c>
      <c r="AF272" s="668">
        <v>0</v>
      </c>
      <c r="AG272" s="679"/>
      <c r="AH272" s="675"/>
      <c r="AI272" s="711"/>
      <c r="AJ272" s="711"/>
      <c r="AK272" s="710"/>
    </row>
    <row r="273" spans="1:37" s="683" customFormat="1" ht="60" customHeight="1">
      <c r="A273" s="684" t="s">
        <v>181</v>
      </c>
      <c r="B273" s="664" t="s">
        <v>460</v>
      </c>
      <c r="C273" s="664" t="s">
        <v>94</v>
      </c>
      <c r="D273" s="664"/>
      <c r="E273" s="664" t="s">
        <v>182</v>
      </c>
      <c r="F273" s="664" t="s">
        <v>140</v>
      </c>
      <c r="G273" s="664" t="s">
        <v>140</v>
      </c>
      <c r="H273" s="685">
        <v>11</v>
      </c>
      <c r="I273" s="686">
        <v>3</v>
      </c>
      <c r="J273" s="667">
        <v>8</v>
      </c>
      <c r="K273" s="668">
        <v>0.27272727272727271</v>
      </c>
      <c r="L273" s="668">
        <v>0.72727272727272729</v>
      </c>
      <c r="M273" s="668">
        <v>1</v>
      </c>
      <c r="N273" s="723"/>
      <c r="O273" s="675"/>
      <c r="P273" s="675"/>
      <c r="Q273" s="675"/>
      <c r="R273" s="675"/>
      <c r="S273" s="675"/>
      <c r="T273" s="675"/>
      <c r="U273" s="675"/>
      <c r="V273" s="675"/>
      <c r="W273" s="684" t="s">
        <v>181</v>
      </c>
      <c r="X273" s="676" t="s">
        <v>460</v>
      </c>
      <c r="Y273" s="689"/>
      <c r="Z273" s="689"/>
      <c r="AA273" s="676" t="s">
        <v>182</v>
      </c>
      <c r="AB273" s="690"/>
      <c r="AC273" s="691"/>
      <c r="AD273" s="685">
        <v>11</v>
      </c>
      <c r="AE273" s="686">
        <v>0</v>
      </c>
      <c r="AF273" s="668">
        <v>0</v>
      </c>
      <c r="AG273" s="679"/>
      <c r="AH273" s="675"/>
      <c r="AI273" s="711"/>
      <c r="AJ273" s="711"/>
      <c r="AK273" s="710"/>
    </row>
    <row r="274" spans="1:37" s="683" customFormat="1" ht="60" customHeight="1">
      <c r="A274" s="684" t="s">
        <v>183</v>
      </c>
      <c r="B274" s="664" t="s">
        <v>460</v>
      </c>
      <c r="C274" s="664" t="s">
        <v>94</v>
      </c>
      <c r="D274" s="664"/>
      <c r="E274" s="664" t="s">
        <v>184</v>
      </c>
      <c r="F274" s="664" t="s">
        <v>185</v>
      </c>
      <c r="G274" s="664" t="s">
        <v>186</v>
      </c>
      <c r="H274" s="685">
        <v>0</v>
      </c>
      <c r="I274" s="686">
        <v>0</v>
      </c>
      <c r="J274" s="667">
        <v>0</v>
      </c>
      <c r="K274" s="668" t="s">
        <v>320</v>
      </c>
      <c r="L274" s="668" t="s">
        <v>320</v>
      </c>
      <c r="M274" s="668">
        <v>0</v>
      </c>
      <c r="N274" s="723"/>
      <c r="O274" s="675"/>
      <c r="P274" s="675"/>
      <c r="Q274" s="675"/>
      <c r="R274" s="675"/>
      <c r="S274" s="675"/>
      <c r="T274" s="675"/>
      <c r="U274" s="675"/>
      <c r="V274" s="675"/>
      <c r="W274" s="684" t="s">
        <v>183</v>
      </c>
      <c r="X274" s="676" t="s">
        <v>460</v>
      </c>
      <c r="Y274" s="689"/>
      <c r="Z274" s="689"/>
      <c r="AA274" s="676" t="s">
        <v>184</v>
      </c>
      <c r="AB274" s="690"/>
      <c r="AC274" s="691"/>
      <c r="AD274" s="685">
        <v>0</v>
      </c>
      <c r="AE274" s="686">
        <v>0</v>
      </c>
      <c r="AF274" s="668" t="s">
        <v>320</v>
      </c>
      <c r="AG274" s="679"/>
      <c r="AH274" s="675"/>
      <c r="AI274" s="711"/>
      <c r="AJ274" s="711"/>
      <c r="AK274" s="710"/>
    </row>
    <row r="275" spans="1:37" s="683" customFormat="1" ht="60" customHeight="1">
      <c r="A275" s="684" t="s">
        <v>187</v>
      </c>
      <c r="B275" s="664" t="s">
        <v>460</v>
      </c>
      <c r="C275" s="664" t="s">
        <v>94</v>
      </c>
      <c r="D275" s="664"/>
      <c r="E275" s="664" t="s">
        <v>188</v>
      </c>
      <c r="F275" s="664" t="s">
        <v>588</v>
      </c>
      <c r="G275" s="664" t="s">
        <v>589</v>
      </c>
      <c r="H275" s="685">
        <v>1</v>
      </c>
      <c r="I275" s="686">
        <v>0</v>
      </c>
      <c r="J275" s="667">
        <v>1</v>
      </c>
      <c r="K275" s="668">
        <v>0</v>
      </c>
      <c r="L275" s="668">
        <v>1</v>
      </c>
      <c r="M275" s="668">
        <v>1</v>
      </c>
      <c r="N275" s="723"/>
      <c r="O275" s="675"/>
      <c r="P275" s="675"/>
      <c r="Q275" s="675"/>
      <c r="R275" s="675"/>
      <c r="S275" s="675"/>
      <c r="T275" s="675"/>
      <c r="U275" s="675"/>
      <c r="V275" s="675"/>
      <c r="W275" s="684" t="s">
        <v>187</v>
      </c>
      <c r="X275" s="676" t="s">
        <v>460</v>
      </c>
      <c r="Y275" s="689"/>
      <c r="Z275" s="689"/>
      <c r="AA275" s="676" t="s">
        <v>188</v>
      </c>
      <c r="AB275" s="690"/>
      <c r="AC275" s="691"/>
      <c r="AD275" s="685">
        <v>1</v>
      </c>
      <c r="AE275" s="686">
        <v>0</v>
      </c>
      <c r="AF275" s="668">
        <v>0</v>
      </c>
      <c r="AG275" s="679"/>
      <c r="AH275" s="675"/>
      <c r="AI275" s="711"/>
      <c r="AJ275" s="711"/>
      <c r="AK275" s="710"/>
    </row>
    <row r="276" spans="1:37" s="683" customFormat="1" ht="60" customHeight="1">
      <c r="A276" s="684" t="s">
        <v>189</v>
      </c>
      <c r="B276" s="664" t="s">
        <v>460</v>
      </c>
      <c r="C276" s="664" t="s">
        <v>94</v>
      </c>
      <c r="D276" s="664"/>
      <c r="E276" s="664" t="s">
        <v>190</v>
      </c>
      <c r="F276" s="664" t="s">
        <v>98</v>
      </c>
      <c r="G276" s="664" t="s">
        <v>99</v>
      </c>
      <c r="H276" s="685">
        <v>0</v>
      </c>
      <c r="I276" s="686">
        <v>0</v>
      </c>
      <c r="J276" s="667">
        <v>0</v>
      </c>
      <c r="K276" s="668" t="s">
        <v>320</v>
      </c>
      <c r="L276" s="668" t="s">
        <v>320</v>
      </c>
      <c r="M276" s="668">
        <v>0</v>
      </c>
      <c r="N276" s="723"/>
      <c r="O276" s="675"/>
      <c r="P276" s="675"/>
      <c r="Q276" s="675"/>
      <c r="R276" s="675"/>
      <c r="S276" s="675"/>
      <c r="T276" s="675"/>
      <c r="U276" s="675"/>
      <c r="V276" s="675"/>
      <c r="W276" s="684" t="s">
        <v>189</v>
      </c>
      <c r="X276" s="676" t="s">
        <v>460</v>
      </c>
      <c r="Y276" s="689"/>
      <c r="Z276" s="689"/>
      <c r="AA276" s="676" t="s">
        <v>190</v>
      </c>
      <c r="AB276" s="690"/>
      <c r="AC276" s="691"/>
      <c r="AD276" s="685">
        <v>0</v>
      </c>
      <c r="AE276" s="686">
        <v>0</v>
      </c>
      <c r="AF276" s="668" t="s">
        <v>320</v>
      </c>
      <c r="AG276" s="679"/>
      <c r="AH276" s="675"/>
      <c r="AI276" s="711"/>
      <c r="AJ276" s="711"/>
      <c r="AK276" s="710"/>
    </row>
    <row r="277" spans="1:37" s="683" customFormat="1" ht="25.5">
      <c r="A277" s="684" t="s">
        <v>191</v>
      </c>
      <c r="B277" s="664" t="s">
        <v>6</v>
      </c>
      <c r="C277" s="664" t="s">
        <v>192</v>
      </c>
      <c r="D277" s="664"/>
      <c r="E277" s="664" t="s">
        <v>193</v>
      </c>
      <c r="F277" s="664" t="s">
        <v>194</v>
      </c>
      <c r="G277" s="664" t="s">
        <v>194</v>
      </c>
      <c r="H277" s="685">
        <v>150</v>
      </c>
      <c r="I277" s="686">
        <v>0</v>
      </c>
      <c r="J277" s="667">
        <v>150</v>
      </c>
      <c r="K277" s="668">
        <v>0</v>
      </c>
      <c r="L277" s="668">
        <v>1</v>
      </c>
      <c r="M277" s="668">
        <v>1</v>
      </c>
      <c r="N277" s="723"/>
      <c r="O277" s="675"/>
      <c r="P277" s="675"/>
      <c r="Q277" s="675"/>
      <c r="R277" s="675"/>
      <c r="S277" s="675"/>
      <c r="T277" s="675"/>
      <c r="U277" s="675"/>
      <c r="V277" s="675"/>
      <c r="W277" s="684" t="s">
        <v>191</v>
      </c>
      <c r="X277" s="676" t="s">
        <v>6</v>
      </c>
      <c r="Y277" s="689"/>
      <c r="Z277" s="689"/>
      <c r="AA277" s="676" t="s">
        <v>193</v>
      </c>
      <c r="AB277" s="690"/>
      <c r="AC277" s="691"/>
      <c r="AD277" s="685">
        <v>150</v>
      </c>
      <c r="AE277" s="686">
        <v>13</v>
      </c>
      <c r="AF277" s="668">
        <v>8.666666666666667E-2</v>
      </c>
      <c r="AG277" s="679"/>
      <c r="AH277" s="675"/>
      <c r="AI277" s="711"/>
      <c r="AJ277" s="711"/>
      <c r="AK277" s="710"/>
    </row>
    <row r="278" spans="1:37" s="683" customFormat="1" ht="38.25">
      <c r="A278" s="684" t="s">
        <v>195</v>
      </c>
      <c r="B278" s="664" t="s">
        <v>6</v>
      </c>
      <c r="C278" s="664" t="s">
        <v>192</v>
      </c>
      <c r="D278" s="664"/>
      <c r="E278" s="664" t="s">
        <v>196</v>
      </c>
      <c r="F278" s="664" t="s">
        <v>197</v>
      </c>
      <c r="G278" s="664" t="s">
        <v>198</v>
      </c>
      <c r="H278" s="685">
        <v>777</v>
      </c>
      <c r="I278" s="686">
        <v>0</v>
      </c>
      <c r="J278" s="667">
        <v>777</v>
      </c>
      <c r="K278" s="668">
        <v>0</v>
      </c>
      <c r="L278" s="668">
        <v>1</v>
      </c>
      <c r="M278" s="668">
        <v>1</v>
      </c>
      <c r="N278" s="723"/>
      <c r="O278" s="675"/>
      <c r="P278" s="675"/>
      <c r="Q278" s="675"/>
      <c r="R278" s="675"/>
      <c r="S278" s="675"/>
      <c r="T278" s="675"/>
      <c r="U278" s="675"/>
      <c r="V278" s="675"/>
      <c r="W278" s="684" t="s">
        <v>195</v>
      </c>
      <c r="X278" s="676" t="s">
        <v>6</v>
      </c>
      <c r="Y278" s="689"/>
      <c r="Z278" s="689"/>
      <c r="AA278" s="676" t="s">
        <v>196</v>
      </c>
      <c r="AB278" s="690"/>
      <c r="AC278" s="691"/>
      <c r="AD278" s="685">
        <v>777</v>
      </c>
      <c r="AE278" s="686">
        <v>474</v>
      </c>
      <c r="AF278" s="668">
        <v>0.61003861003861004</v>
      </c>
      <c r="AG278" s="679"/>
      <c r="AH278" s="675"/>
      <c r="AI278" s="711"/>
      <c r="AJ278" s="711"/>
      <c r="AK278" s="710"/>
    </row>
    <row r="279" spans="1:37" s="683" customFormat="1" ht="30" customHeight="1">
      <c r="A279" s="684" t="s">
        <v>51</v>
      </c>
      <c r="B279" s="664" t="s">
        <v>6</v>
      </c>
      <c r="C279" s="664" t="s">
        <v>199</v>
      </c>
      <c r="D279" s="664"/>
      <c r="E279" s="664" t="s">
        <v>200</v>
      </c>
      <c r="F279" s="664">
        <v>9732</v>
      </c>
      <c r="G279" s="664">
        <v>9732</v>
      </c>
      <c r="H279" s="685">
        <v>256</v>
      </c>
      <c r="I279" s="686">
        <v>0</v>
      </c>
      <c r="J279" s="667">
        <v>256</v>
      </c>
      <c r="K279" s="668">
        <v>0</v>
      </c>
      <c r="L279" s="668">
        <v>1</v>
      </c>
      <c r="M279" s="668">
        <v>1</v>
      </c>
      <c r="N279" s="723"/>
      <c r="O279" s="675"/>
      <c r="P279" s="675"/>
      <c r="Q279" s="675"/>
      <c r="R279" s="675"/>
      <c r="S279" s="675"/>
      <c r="T279" s="675"/>
      <c r="U279" s="675"/>
      <c r="V279" s="675"/>
      <c r="W279" s="684" t="s">
        <v>51</v>
      </c>
      <c r="X279" s="676" t="s">
        <v>6</v>
      </c>
      <c r="Y279" s="689"/>
      <c r="Z279" s="689"/>
      <c r="AA279" s="676" t="s">
        <v>200</v>
      </c>
      <c r="AB279" s="690"/>
      <c r="AC279" s="691"/>
      <c r="AD279" s="685">
        <v>256</v>
      </c>
      <c r="AE279" s="686">
        <v>1</v>
      </c>
      <c r="AF279" s="668">
        <v>3.90625E-3</v>
      </c>
      <c r="AG279" s="679"/>
      <c r="AH279" s="675"/>
      <c r="AI279" s="711"/>
      <c r="AJ279" s="711"/>
      <c r="AK279" s="710"/>
    </row>
    <row r="280" spans="1:37" s="683" customFormat="1" ht="30" customHeight="1" thickBot="1">
      <c r="A280" s="684" t="s">
        <v>49</v>
      </c>
      <c r="B280" s="664" t="s">
        <v>6</v>
      </c>
      <c r="C280" s="664" t="s">
        <v>201</v>
      </c>
      <c r="D280" s="664"/>
      <c r="E280" s="664" t="s">
        <v>202</v>
      </c>
      <c r="F280" s="664">
        <v>9823</v>
      </c>
      <c r="G280" s="664">
        <v>9823</v>
      </c>
      <c r="H280" s="712">
        <v>176</v>
      </c>
      <c r="I280" s="713">
        <v>0</v>
      </c>
      <c r="J280" s="714">
        <v>176</v>
      </c>
      <c r="K280" s="702">
        <v>0</v>
      </c>
      <c r="L280" s="702">
        <v>1</v>
      </c>
      <c r="M280" s="702">
        <v>1</v>
      </c>
      <c r="N280" s="723"/>
      <c r="O280" s="675"/>
      <c r="P280" s="675"/>
      <c r="Q280" s="675"/>
      <c r="R280" s="675"/>
      <c r="S280" s="675"/>
      <c r="T280" s="675"/>
      <c r="U280" s="675"/>
      <c r="V280" s="675"/>
      <c r="W280" s="684" t="s">
        <v>49</v>
      </c>
      <c r="X280" s="676" t="s">
        <v>6</v>
      </c>
      <c r="Y280" s="689"/>
      <c r="Z280" s="689"/>
      <c r="AA280" s="676" t="s">
        <v>202</v>
      </c>
      <c r="AB280" s="690"/>
      <c r="AC280" s="691"/>
      <c r="AD280" s="712">
        <v>176</v>
      </c>
      <c r="AE280" s="713">
        <v>66</v>
      </c>
      <c r="AF280" s="702">
        <v>0.375</v>
      </c>
      <c r="AG280" s="679"/>
      <c r="AH280" s="675"/>
      <c r="AI280" s="711"/>
      <c r="AJ280" s="711"/>
      <c r="AK280" s="710"/>
    </row>
    <row r="281" spans="1:37" ht="21" thickBot="1">
      <c r="A281" s="726"/>
      <c r="B281" s="628"/>
      <c r="C281" s="481"/>
      <c r="D281" s="481"/>
      <c r="E281" s="481"/>
      <c r="F281" s="481"/>
      <c r="G281" s="481"/>
      <c r="H281" s="727"/>
      <c r="I281" s="727"/>
      <c r="J281" s="727"/>
      <c r="K281" s="563"/>
      <c r="L281" s="563"/>
      <c r="M281" s="563"/>
      <c r="N281" s="563"/>
      <c r="O281" s="563"/>
      <c r="P281" s="563"/>
      <c r="Q281" s="563"/>
      <c r="R281" s="563"/>
      <c r="S281" s="563"/>
      <c r="T281" s="563"/>
      <c r="U281" s="563"/>
      <c r="V281" s="563"/>
      <c r="W281" s="563"/>
      <c r="X281" s="563"/>
      <c r="Y281" s="563"/>
      <c r="Z281" s="563"/>
      <c r="AA281" s="563"/>
      <c r="AB281" s="563"/>
      <c r="AC281" s="563"/>
      <c r="AD281" s="563"/>
      <c r="AE281" s="563"/>
      <c r="AF281" s="563"/>
      <c r="AG281" s="563"/>
      <c r="AH281" s="563"/>
      <c r="AI281" s="728"/>
      <c r="AJ281" s="728"/>
      <c r="AK281" s="729"/>
    </row>
    <row r="282" spans="1:37" ht="27" thickBot="1">
      <c r="A282" s="648" t="s">
        <v>845</v>
      </c>
      <c r="B282" s="649"/>
      <c r="C282" s="649"/>
      <c r="D282" s="649"/>
      <c r="E282" s="649"/>
      <c r="F282" s="649"/>
      <c r="G282" s="650"/>
      <c r="H282" s="651" t="s">
        <v>450</v>
      </c>
      <c r="I282" s="652"/>
      <c r="J282" s="653"/>
      <c r="K282" s="654" t="s">
        <v>352</v>
      </c>
      <c r="L282" s="655"/>
      <c r="M282" s="656"/>
      <c r="N282" s="563"/>
      <c r="O282" s="657" t="s">
        <v>352</v>
      </c>
      <c r="P282" s="658"/>
      <c r="Q282" s="658"/>
      <c r="R282" s="658"/>
      <c r="S282" s="658"/>
      <c r="T282" s="658"/>
      <c r="U282" s="659"/>
      <c r="V282" s="489"/>
      <c r="W282" s="543" t="s">
        <v>845</v>
      </c>
      <c r="X282" s="649"/>
      <c r="Y282" s="649"/>
      <c r="Z282" s="649"/>
      <c r="AA282" s="649"/>
      <c r="AB282" s="649"/>
      <c r="AC282" s="650"/>
      <c r="AD282" s="651" t="s">
        <v>451</v>
      </c>
      <c r="AE282" s="652"/>
      <c r="AF282" s="654" t="s">
        <v>352</v>
      </c>
      <c r="AG282" s="563"/>
      <c r="AH282" s="657" t="s">
        <v>352</v>
      </c>
      <c r="AI282" s="660"/>
      <c r="AJ282" s="660"/>
      <c r="AK282" s="715"/>
    </row>
    <row r="283" spans="1:37" ht="20.25">
      <c r="A283" s="772" t="s">
        <v>429</v>
      </c>
      <c r="B283" s="786" t="s">
        <v>439</v>
      </c>
      <c r="C283" s="786" t="s">
        <v>90</v>
      </c>
      <c r="D283" s="786" t="s">
        <v>91</v>
      </c>
      <c r="E283" s="786" t="s">
        <v>92</v>
      </c>
      <c r="F283" s="786" t="s">
        <v>93</v>
      </c>
      <c r="G283" s="784" t="s">
        <v>277</v>
      </c>
      <c r="H283" s="772" t="s">
        <v>278</v>
      </c>
      <c r="I283" s="774" t="s">
        <v>279</v>
      </c>
      <c r="J283" s="774" t="s">
        <v>448</v>
      </c>
      <c r="K283" s="774" t="s">
        <v>284</v>
      </c>
      <c r="L283" s="774" t="s">
        <v>448</v>
      </c>
      <c r="M283" s="784" t="s">
        <v>288</v>
      </c>
      <c r="N283" s="563"/>
      <c r="O283" s="776" t="s">
        <v>845</v>
      </c>
      <c r="P283" s="772" t="s">
        <v>278</v>
      </c>
      <c r="Q283" s="774" t="s">
        <v>279</v>
      </c>
      <c r="R283" s="774" t="s">
        <v>448</v>
      </c>
      <c r="S283" s="774" t="s">
        <v>284</v>
      </c>
      <c r="T283" s="774" t="s">
        <v>449</v>
      </c>
      <c r="U283" s="784" t="s">
        <v>288</v>
      </c>
      <c r="V283" s="489"/>
      <c r="W283" s="772" t="s">
        <v>429</v>
      </c>
      <c r="X283" s="772" t="s">
        <v>439</v>
      </c>
      <c r="Y283" s="786" t="s">
        <v>452</v>
      </c>
      <c r="Z283" s="786" t="s">
        <v>91</v>
      </c>
      <c r="AA283" s="786" t="s">
        <v>92</v>
      </c>
      <c r="AB283" s="786" t="s">
        <v>534</v>
      </c>
      <c r="AC283" s="784" t="s">
        <v>535</v>
      </c>
      <c r="AD283" s="772" t="s">
        <v>278</v>
      </c>
      <c r="AE283" s="774" t="s">
        <v>279</v>
      </c>
      <c r="AF283" s="774" t="s">
        <v>284</v>
      </c>
      <c r="AG283" s="563"/>
      <c r="AH283" s="776" t="s">
        <v>845</v>
      </c>
      <c r="AI283" s="778" t="s">
        <v>278</v>
      </c>
      <c r="AJ283" s="780" t="s">
        <v>279</v>
      </c>
      <c r="AK283" s="782" t="s">
        <v>284</v>
      </c>
    </row>
    <row r="284" spans="1:37" ht="40.5" customHeight="1" thickBot="1">
      <c r="A284" s="773"/>
      <c r="B284" s="787"/>
      <c r="C284" s="787"/>
      <c r="D284" s="787"/>
      <c r="E284" s="787"/>
      <c r="F284" s="787"/>
      <c r="G284" s="785"/>
      <c r="H284" s="773"/>
      <c r="I284" s="775"/>
      <c r="J284" s="775"/>
      <c r="K284" s="775"/>
      <c r="L284" s="775"/>
      <c r="M284" s="785"/>
      <c r="N284" s="563"/>
      <c r="O284" s="777" t="s">
        <v>441</v>
      </c>
      <c r="P284" s="773"/>
      <c r="Q284" s="775"/>
      <c r="R284" s="775"/>
      <c r="S284" s="775"/>
      <c r="T284" s="775"/>
      <c r="U284" s="785"/>
      <c r="V284" s="489"/>
      <c r="W284" s="773"/>
      <c r="X284" s="773"/>
      <c r="Y284" s="787"/>
      <c r="Z284" s="787"/>
      <c r="AA284" s="787"/>
      <c r="AB284" s="787"/>
      <c r="AC284" s="785"/>
      <c r="AD284" s="773"/>
      <c r="AE284" s="775"/>
      <c r="AF284" s="775"/>
      <c r="AG284" s="563"/>
      <c r="AH284" s="777" t="s">
        <v>441</v>
      </c>
      <c r="AI284" s="779"/>
      <c r="AJ284" s="781"/>
      <c r="AK284" s="783"/>
    </row>
    <row r="285" spans="1:37" ht="63.75">
      <c r="A285" s="663" t="s">
        <v>55</v>
      </c>
      <c r="B285" s="664" t="s">
        <v>404</v>
      </c>
      <c r="C285" s="664" t="s">
        <v>94</v>
      </c>
      <c r="D285" s="664"/>
      <c r="E285" s="664" t="s">
        <v>95</v>
      </c>
      <c r="F285" s="664" t="s">
        <v>606</v>
      </c>
      <c r="G285" s="664" t="s">
        <v>555</v>
      </c>
      <c r="H285" s="665">
        <v>5427</v>
      </c>
      <c r="I285" s="665">
        <v>4266</v>
      </c>
      <c r="J285" s="665">
        <v>1161</v>
      </c>
      <c r="K285" s="668">
        <v>0.78606965174129351</v>
      </c>
      <c r="L285" s="668">
        <v>0.21393034825870647</v>
      </c>
      <c r="M285" s="668">
        <v>1</v>
      </c>
      <c r="N285" s="723"/>
      <c r="O285" s="670" t="s">
        <v>6</v>
      </c>
      <c r="P285" s="730">
        <v>26037</v>
      </c>
      <c r="Q285" s="730">
        <v>14874</v>
      </c>
      <c r="R285" s="730">
        <v>9877</v>
      </c>
      <c r="S285" s="343">
        <v>0.57126397050351418</v>
      </c>
      <c r="T285" s="673">
        <v>0.37934477858432231</v>
      </c>
      <c r="U285" s="674">
        <v>0.95060874908783655</v>
      </c>
      <c r="V285" s="675"/>
      <c r="W285" s="663" t="s">
        <v>55</v>
      </c>
      <c r="X285" s="676" t="s">
        <v>404</v>
      </c>
      <c r="Y285" s="664"/>
      <c r="Z285" s="664"/>
      <c r="AA285" s="676" t="s">
        <v>95</v>
      </c>
      <c r="AB285" s="677"/>
      <c r="AC285" s="678"/>
      <c r="AD285" s="665"/>
      <c r="AE285" s="666"/>
      <c r="AF285" s="668"/>
      <c r="AG285" s="679"/>
      <c r="AH285" s="670" t="s">
        <v>6</v>
      </c>
      <c r="AI285" s="680">
        <v>32221</v>
      </c>
      <c r="AJ285" s="680">
        <v>5082</v>
      </c>
      <c r="AK285" s="682">
        <v>0.15772322398435804</v>
      </c>
    </row>
    <row r="286" spans="1:37" ht="63.75">
      <c r="A286" s="684" t="s">
        <v>56</v>
      </c>
      <c r="B286" s="664" t="s">
        <v>404</v>
      </c>
      <c r="C286" s="664" t="s">
        <v>94</v>
      </c>
      <c r="D286" s="664"/>
      <c r="E286" s="664" t="s">
        <v>96</v>
      </c>
      <c r="F286" s="664" t="s">
        <v>611</v>
      </c>
      <c r="G286" s="664" t="s">
        <v>556</v>
      </c>
      <c r="H286" s="665">
        <v>2641</v>
      </c>
      <c r="I286" s="665">
        <v>2156</v>
      </c>
      <c r="J286" s="665">
        <v>485</v>
      </c>
      <c r="K286" s="668">
        <v>0.81635744036349867</v>
      </c>
      <c r="L286" s="668">
        <v>0.18364255963650133</v>
      </c>
      <c r="M286" s="668">
        <v>1</v>
      </c>
      <c r="N286" s="723"/>
      <c r="O286" s="687" t="s">
        <v>404</v>
      </c>
      <c r="P286" s="730">
        <v>12698</v>
      </c>
      <c r="Q286" s="730">
        <v>9841</v>
      </c>
      <c r="R286" s="730">
        <v>2857</v>
      </c>
      <c r="S286" s="343">
        <v>0.77500393762797293</v>
      </c>
      <c r="T286" s="673">
        <v>0.2249960623720271</v>
      </c>
      <c r="U286" s="674">
        <v>1</v>
      </c>
      <c r="V286" s="675"/>
      <c r="W286" s="684" t="s">
        <v>56</v>
      </c>
      <c r="X286" s="676" t="s">
        <v>404</v>
      </c>
      <c r="Y286" s="689"/>
      <c r="Z286" s="689"/>
      <c r="AA286" s="676" t="s">
        <v>96</v>
      </c>
      <c r="AB286" s="690"/>
      <c r="AC286" s="691"/>
      <c r="AD286" s="665"/>
      <c r="AE286" s="686"/>
      <c r="AF286" s="668"/>
      <c r="AG286" s="679"/>
      <c r="AH286" s="687" t="s">
        <v>404</v>
      </c>
      <c r="AI286" s="680">
        <v>12738</v>
      </c>
      <c r="AJ286" s="680">
        <v>10173</v>
      </c>
      <c r="AK286" s="682">
        <v>0.79863400847856802</v>
      </c>
    </row>
    <row r="287" spans="1:37" ht="38.25">
      <c r="A287" s="684" t="s">
        <v>54</v>
      </c>
      <c r="B287" s="664" t="s">
        <v>404</v>
      </c>
      <c r="C287" s="664" t="s">
        <v>94</v>
      </c>
      <c r="D287" s="664"/>
      <c r="E287" s="664" t="s">
        <v>557</v>
      </c>
      <c r="F287" s="664" t="s">
        <v>614</v>
      </c>
      <c r="G287" s="664" t="s">
        <v>558</v>
      </c>
      <c r="H287" s="665">
        <v>4630</v>
      </c>
      <c r="I287" s="665">
        <v>3419</v>
      </c>
      <c r="J287" s="665">
        <v>1211</v>
      </c>
      <c r="K287" s="668">
        <v>0.73844492440604748</v>
      </c>
      <c r="L287" s="668">
        <v>0.26155507559395247</v>
      </c>
      <c r="M287" s="668">
        <v>1</v>
      </c>
      <c r="N287" s="723"/>
      <c r="O287" s="687" t="s">
        <v>591</v>
      </c>
      <c r="P287" s="730">
        <v>47666</v>
      </c>
      <c r="Q287" s="730">
        <v>41444</v>
      </c>
      <c r="R287" s="730">
        <v>6222</v>
      </c>
      <c r="S287" s="343">
        <v>0.86946670582805352</v>
      </c>
      <c r="T287" s="673">
        <v>0.13053329417194645</v>
      </c>
      <c r="U287" s="674">
        <v>1</v>
      </c>
      <c r="V287" s="675"/>
      <c r="W287" s="684" t="s">
        <v>54</v>
      </c>
      <c r="X287" s="676" t="s">
        <v>404</v>
      </c>
      <c r="Y287" s="689"/>
      <c r="Z287" s="689"/>
      <c r="AA287" s="676" t="s">
        <v>557</v>
      </c>
      <c r="AB287" s="690"/>
      <c r="AC287" s="692"/>
      <c r="AD287" s="665"/>
      <c r="AE287" s="686"/>
      <c r="AF287" s="668"/>
      <c r="AG287" s="679"/>
      <c r="AH287" s="687" t="s">
        <v>591</v>
      </c>
      <c r="AI287" s="680">
        <v>47669</v>
      </c>
      <c r="AJ287" s="680">
        <v>37615</v>
      </c>
      <c r="AK287" s="682">
        <v>0.78908724747739623</v>
      </c>
    </row>
    <row r="288" spans="1:37" ht="51">
      <c r="A288" s="684" t="s">
        <v>57</v>
      </c>
      <c r="B288" s="664" t="s">
        <v>640</v>
      </c>
      <c r="C288" s="664" t="s">
        <v>94</v>
      </c>
      <c r="D288" s="664" t="s">
        <v>637</v>
      </c>
      <c r="E288" s="664" t="s">
        <v>97</v>
      </c>
      <c r="F288" s="664" t="s">
        <v>636</v>
      </c>
      <c r="G288" s="664" t="s">
        <v>99</v>
      </c>
      <c r="H288" s="665">
        <v>3757</v>
      </c>
      <c r="I288" s="665">
        <v>2462</v>
      </c>
      <c r="J288" s="665">
        <v>1295</v>
      </c>
      <c r="K288" s="668">
        <v>0.65531008783603939</v>
      </c>
      <c r="L288" s="668">
        <v>0.34468991216396061</v>
      </c>
      <c r="M288" s="668">
        <v>1</v>
      </c>
      <c r="N288" s="723"/>
      <c r="O288" s="687" t="s">
        <v>406</v>
      </c>
      <c r="P288" s="730">
        <v>16942</v>
      </c>
      <c r="Q288" s="730">
        <v>13254</v>
      </c>
      <c r="R288" s="730">
        <v>3688</v>
      </c>
      <c r="S288" s="343">
        <v>0.78231613740998707</v>
      </c>
      <c r="T288" s="673">
        <v>0.21768386259001299</v>
      </c>
      <c r="U288" s="674">
        <v>1</v>
      </c>
      <c r="V288" s="675"/>
      <c r="W288" s="684" t="s">
        <v>57</v>
      </c>
      <c r="X288" s="676" t="s">
        <v>640</v>
      </c>
      <c r="Y288" s="689"/>
      <c r="Z288" s="689"/>
      <c r="AA288" s="676" t="s">
        <v>97</v>
      </c>
      <c r="AB288" s="690"/>
      <c r="AC288" s="691"/>
      <c r="AD288" s="665"/>
      <c r="AE288" s="686"/>
      <c r="AF288" s="668"/>
      <c r="AG288" s="679"/>
      <c r="AH288" s="687" t="s">
        <v>406</v>
      </c>
      <c r="AI288" s="680">
        <v>16947</v>
      </c>
      <c r="AJ288" s="680">
        <v>13091</v>
      </c>
      <c r="AK288" s="682">
        <v>0.77246710332212187</v>
      </c>
    </row>
    <row r="289" spans="1:37" ht="38.25">
      <c r="A289" s="684" t="s">
        <v>77</v>
      </c>
      <c r="B289" s="664" t="s">
        <v>406</v>
      </c>
      <c r="C289" s="664" t="s">
        <v>94</v>
      </c>
      <c r="D289" s="664"/>
      <c r="E289" s="664" t="s">
        <v>100</v>
      </c>
      <c r="F289" s="664" t="s">
        <v>620</v>
      </c>
      <c r="G289" s="664" t="s">
        <v>562</v>
      </c>
      <c r="H289" s="665">
        <v>9656</v>
      </c>
      <c r="I289" s="665">
        <v>7721</v>
      </c>
      <c r="J289" s="665">
        <v>1935</v>
      </c>
      <c r="K289" s="668">
        <v>0.79960646230323118</v>
      </c>
      <c r="L289" s="668">
        <v>0.20039353769676885</v>
      </c>
      <c r="M289" s="668">
        <v>1</v>
      </c>
      <c r="N289" s="723"/>
      <c r="O289" s="687" t="s">
        <v>407</v>
      </c>
      <c r="P289" s="730">
        <v>17894</v>
      </c>
      <c r="Q289" s="730">
        <v>12106</v>
      </c>
      <c r="R289" s="730">
        <v>5788</v>
      </c>
      <c r="S289" s="343">
        <v>0.67653962221973851</v>
      </c>
      <c r="T289" s="673">
        <v>0.32346037778026154</v>
      </c>
      <c r="U289" s="674">
        <v>1</v>
      </c>
      <c r="V289" s="675"/>
      <c r="W289" s="684" t="s">
        <v>77</v>
      </c>
      <c r="X289" s="676" t="s">
        <v>406</v>
      </c>
      <c r="Y289" s="689"/>
      <c r="Z289" s="689"/>
      <c r="AA289" s="676" t="s">
        <v>100</v>
      </c>
      <c r="AB289" s="690"/>
      <c r="AC289" s="691"/>
      <c r="AD289" s="665"/>
      <c r="AE289" s="686"/>
      <c r="AF289" s="668"/>
      <c r="AG289" s="679"/>
      <c r="AH289" s="687" t="s">
        <v>407</v>
      </c>
      <c r="AI289" s="680">
        <v>18580</v>
      </c>
      <c r="AJ289" s="680">
        <v>5140</v>
      </c>
      <c r="AK289" s="682">
        <v>0.27664155005382129</v>
      </c>
    </row>
    <row r="290" spans="1:37" ht="38.25">
      <c r="A290" s="684" t="s">
        <v>101</v>
      </c>
      <c r="B290" s="664" t="s">
        <v>406</v>
      </c>
      <c r="C290" s="664" t="s">
        <v>102</v>
      </c>
      <c r="D290" s="664"/>
      <c r="E290" s="664" t="s">
        <v>103</v>
      </c>
      <c r="F290" s="664" t="s">
        <v>560</v>
      </c>
      <c r="G290" s="664" t="s">
        <v>565</v>
      </c>
      <c r="H290" s="665">
        <v>2254</v>
      </c>
      <c r="I290" s="665">
        <v>1851</v>
      </c>
      <c r="J290" s="665">
        <v>403</v>
      </c>
      <c r="K290" s="668">
        <v>0.82120674356699197</v>
      </c>
      <c r="L290" s="668">
        <v>0.17879325643300797</v>
      </c>
      <c r="M290" s="668">
        <v>1</v>
      </c>
      <c r="N290" s="723"/>
      <c r="O290" s="687" t="s">
        <v>639</v>
      </c>
      <c r="P290" s="730">
        <v>48671</v>
      </c>
      <c r="Q290" s="730">
        <v>43623</v>
      </c>
      <c r="R290" s="730">
        <v>5048</v>
      </c>
      <c r="S290" s="343">
        <v>0.89628320765959191</v>
      </c>
      <c r="T290" s="673">
        <v>0.10371679234040805</v>
      </c>
      <c r="U290" s="674">
        <v>1</v>
      </c>
      <c r="V290" s="675"/>
      <c r="W290" s="684" t="s">
        <v>101</v>
      </c>
      <c r="X290" s="676" t="s">
        <v>406</v>
      </c>
      <c r="Y290" s="689"/>
      <c r="Z290" s="689"/>
      <c r="AA290" s="676" t="s">
        <v>103</v>
      </c>
      <c r="AB290" s="690"/>
      <c r="AC290" s="691"/>
      <c r="AD290" s="665"/>
      <c r="AE290" s="686"/>
      <c r="AF290" s="668"/>
      <c r="AG290" s="679"/>
      <c r="AH290" s="687" t="s">
        <v>639</v>
      </c>
      <c r="AI290" s="680">
        <v>48713</v>
      </c>
      <c r="AJ290" s="680">
        <v>13984</v>
      </c>
      <c r="AK290" s="682">
        <v>0.28706916018311335</v>
      </c>
    </row>
    <row r="291" spans="1:37" ht="25.5">
      <c r="A291" s="684" t="s">
        <v>80</v>
      </c>
      <c r="B291" s="664" t="s">
        <v>406</v>
      </c>
      <c r="C291" s="664" t="s">
        <v>102</v>
      </c>
      <c r="D291" s="664"/>
      <c r="E291" s="664" t="s">
        <v>105</v>
      </c>
      <c r="F291" s="664" t="s">
        <v>560</v>
      </c>
      <c r="G291" s="664" t="s">
        <v>104</v>
      </c>
      <c r="H291" s="665">
        <v>5032</v>
      </c>
      <c r="I291" s="665">
        <v>3682</v>
      </c>
      <c r="J291" s="665">
        <v>1350</v>
      </c>
      <c r="K291" s="668">
        <v>0.73171701112877585</v>
      </c>
      <c r="L291" s="668">
        <v>0.26828298887122415</v>
      </c>
      <c r="M291" s="668">
        <v>1</v>
      </c>
      <c r="N291" s="723"/>
      <c r="O291" s="687" t="s">
        <v>218</v>
      </c>
      <c r="P291" s="730">
        <v>17069</v>
      </c>
      <c r="Q291" s="730">
        <v>15095</v>
      </c>
      <c r="R291" s="730">
        <v>1974</v>
      </c>
      <c r="S291" s="343">
        <v>0.88435174878434586</v>
      </c>
      <c r="T291" s="673">
        <v>0.11564825121565411</v>
      </c>
      <c r="U291" s="674">
        <v>1</v>
      </c>
      <c r="V291" s="675"/>
      <c r="W291" s="684" t="s">
        <v>80</v>
      </c>
      <c r="X291" s="676" t="s">
        <v>406</v>
      </c>
      <c r="Y291" s="689"/>
      <c r="Z291" s="689"/>
      <c r="AA291" s="676" t="s">
        <v>105</v>
      </c>
      <c r="AB291" s="690"/>
      <c r="AC291" s="691"/>
      <c r="AD291" s="665"/>
      <c r="AE291" s="686"/>
      <c r="AF291" s="668"/>
      <c r="AG291" s="679"/>
      <c r="AH291" s="687" t="s">
        <v>218</v>
      </c>
      <c r="AI291" s="680">
        <v>17071</v>
      </c>
      <c r="AJ291" s="680">
        <v>173</v>
      </c>
      <c r="AK291" s="682">
        <v>1.0134145627086873E-2</v>
      </c>
    </row>
    <row r="292" spans="1:37" ht="25.5">
      <c r="A292" s="684" t="s">
        <v>106</v>
      </c>
      <c r="B292" s="664" t="s">
        <v>591</v>
      </c>
      <c r="C292" s="664" t="s">
        <v>102</v>
      </c>
      <c r="D292" s="664"/>
      <c r="E292" s="664" t="s">
        <v>107</v>
      </c>
      <c r="F292" s="664" t="s">
        <v>108</v>
      </c>
      <c r="G292" s="664" t="s">
        <v>296</v>
      </c>
      <c r="H292" s="665">
        <v>1669</v>
      </c>
      <c r="I292" s="665">
        <v>1100</v>
      </c>
      <c r="J292" s="665">
        <v>569</v>
      </c>
      <c r="K292" s="668">
        <v>0.65907729179149188</v>
      </c>
      <c r="L292" s="668">
        <v>0.34092270820850806</v>
      </c>
      <c r="M292" s="668">
        <v>1</v>
      </c>
      <c r="N292" s="723"/>
      <c r="O292" s="687" t="s">
        <v>29</v>
      </c>
      <c r="P292" s="730">
        <v>58472</v>
      </c>
      <c r="Q292" s="730">
        <v>52842</v>
      </c>
      <c r="R292" s="730">
        <v>5630</v>
      </c>
      <c r="S292" s="343">
        <v>0.90371459844027913</v>
      </c>
      <c r="T292" s="673">
        <v>9.6285401559720887E-2</v>
      </c>
      <c r="U292" s="674">
        <v>1</v>
      </c>
      <c r="V292" s="675"/>
      <c r="W292" s="684" t="s">
        <v>106</v>
      </c>
      <c r="X292" s="676" t="s">
        <v>591</v>
      </c>
      <c r="Y292" s="689"/>
      <c r="Z292" s="689"/>
      <c r="AA292" s="676" t="s">
        <v>107</v>
      </c>
      <c r="AB292" s="690"/>
      <c r="AC292" s="693"/>
      <c r="AD292" s="665"/>
      <c r="AE292" s="686"/>
      <c r="AF292" s="668"/>
      <c r="AG292" s="679"/>
      <c r="AH292" s="687" t="s">
        <v>29</v>
      </c>
      <c r="AI292" s="680">
        <v>58476</v>
      </c>
      <c r="AJ292" s="680">
        <v>55008</v>
      </c>
      <c r="AK292" s="682">
        <v>0.94069361789452088</v>
      </c>
    </row>
    <row r="293" spans="1:37" ht="25.5">
      <c r="A293" s="684" t="s">
        <v>36</v>
      </c>
      <c r="B293" s="664" t="s">
        <v>591</v>
      </c>
      <c r="C293" s="664" t="s">
        <v>102</v>
      </c>
      <c r="D293" s="664"/>
      <c r="E293" s="664" t="s">
        <v>109</v>
      </c>
      <c r="F293" s="664" t="s">
        <v>108</v>
      </c>
      <c r="G293" s="664" t="s">
        <v>296</v>
      </c>
      <c r="H293" s="665">
        <v>999</v>
      </c>
      <c r="I293" s="665">
        <v>759</v>
      </c>
      <c r="J293" s="665">
        <v>240</v>
      </c>
      <c r="K293" s="668">
        <v>0.75975975975975973</v>
      </c>
      <c r="L293" s="668">
        <v>0.24024024024024024</v>
      </c>
      <c r="M293" s="668">
        <v>1</v>
      </c>
      <c r="N293" s="723"/>
      <c r="O293" s="687" t="s">
        <v>40</v>
      </c>
      <c r="P293" s="730">
        <v>3362</v>
      </c>
      <c r="Q293" s="730">
        <v>2735</v>
      </c>
      <c r="R293" s="730">
        <v>627</v>
      </c>
      <c r="S293" s="343">
        <v>0.81350386674598452</v>
      </c>
      <c r="T293" s="673">
        <v>0.18649613325401546</v>
      </c>
      <c r="U293" s="674">
        <v>1</v>
      </c>
      <c r="V293" s="675"/>
      <c r="W293" s="684" t="s">
        <v>36</v>
      </c>
      <c r="X293" s="676" t="s">
        <v>591</v>
      </c>
      <c r="Y293" s="689"/>
      <c r="Z293" s="689"/>
      <c r="AA293" s="676" t="s">
        <v>109</v>
      </c>
      <c r="AB293" s="690"/>
      <c r="AC293" s="691"/>
      <c r="AD293" s="665"/>
      <c r="AE293" s="686"/>
      <c r="AF293" s="668"/>
      <c r="AG293" s="679"/>
      <c r="AH293" s="687" t="s">
        <v>40</v>
      </c>
      <c r="AI293" s="680">
        <v>3366</v>
      </c>
      <c r="AJ293" s="680">
        <v>2668</v>
      </c>
      <c r="AK293" s="682">
        <v>0.79263220439691029</v>
      </c>
    </row>
    <row r="294" spans="1:37" ht="25.5">
      <c r="A294" s="684" t="s">
        <v>37</v>
      </c>
      <c r="B294" s="664" t="s">
        <v>591</v>
      </c>
      <c r="C294" s="664" t="s">
        <v>110</v>
      </c>
      <c r="D294" s="664"/>
      <c r="E294" s="664" t="s">
        <v>111</v>
      </c>
      <c r="F294" s="664" t="s">
        <v>560</v>
      </c>
      <c r="G294" s="664" t="s">
        <v>104</v>
      </c>
      <c r="H294" s="665">
        <v>31620</v>
      </c>
      <c r="I294" s="665">
        <v>28003</v>
      </c>
      <c r="J294" s="665">
        <v>3617</v>
      </c>
      <c r="K294" s="668">
        <v>0.88561037318153069</v>
      </c>
      <c r="L294" s="668">
        <v>0.11438962681846933</v>
      </c>
      <c r="M294" s="668">
        <v>1</v>
      </c>
      <c r="N294" s="723"/>
      <c r="O294" s="687" t="s">
        <v>544</v>
      </c>
      <c r="P294" s="730">
        <v>18742</v>
      </c>
      <c r="Q294" s="730">
        <v>15546</v>
      </c>
      <c r="R294" s="730">
        <v>3196</v>
      </c>
      <c r="S294" s="343">
        <v>0.8294739088677836</v>
      </c>
      <c r="T294" s="673">
        <v>0.17052609113221642</v>
      </c>
      <c r="U294" s="674">
        <v>1</v>
      </c>
      <c r="V294" s="675"/>
      <c r="W294" s="684" t="s">
        <v>37</v>
      </c>
      <c r="X294" s="676" t="s">
        <v>591</v>
      </c>
      <c r="Y294" s="689"/>
      <c r="Z294" s="694"/>
      <c r="AA294" s="676" t="s">
        <v>111</v>
      </c>
      <c r="AB294" s="690"/>
      <c r="AC294" s="691"/>
      <c r="AD294" s="665"/>
      <c r="AE294" s="686"/>
      <c r="AF294" s="668"/>
      <c r="AG294" s="679"/>
      <c r="AH294" s="687" t="s">
        <v>544</v>
      </c>
      <c r="AI294" s="680">
        <v>18860</v>
      </c>
      <c r="AJ294" s="680">
        <v>14137</v>
      </c>
      <c r="AK294" s="682">
        <v>0.74957582184517502</v>
      </c>
    </row>
    <row r="295" spans="1:37" ht="25.5">
      <c r="A295" s="684" t="s">
        <v>38</v>
      </c>
      <c r="B295" s="664" t="s">
        <v>591</v>
      </c>
      <c r="C295" s="664" t="s">
        <v>110</v>
      </c>
      <c r="D295" s="664"/>
      <c r="E295" s="664" t="s">
        <v>112</v>
      </c>
      <c r="F295" s="664" t="s">
        <v>560</v>
      </c>
      <c r="G295" s="664" t="s">
        <v>104</v>
      </c>
      <c r="H295" s="665">
        <v>11833</v>
      </c>
      <c r="I295" s="665">
        <v>10464</v>
      </c>
      <c r="J295" s="665">
        <v>1369</v>
      </c>
      <c r="K295" s="668">
        <v>0.88430660018592078</v>
      </c>
      <c r="L295" s="668">
        <v>0.11569339981407926</v>
      </c>
      <c r="M295" s="668">
        <v>1</v>
      </c>
      <c r="N295" s="723"/>
      <c r="O295" s="687" t="s">
        <v>32</v>
      </c>
      <c r="P295" s="730">
        <v>50235</v>
      </c>
      <c r="Q295" s="730">
        <v>43697</v>
      </c>
      <c r="R295" s="730">
        <v>6538</v>
      </c>
      <c r="S295" s="343">
        <v>0.86985169702398724</v>
      </c>
      <c r="T295" s="673">
        <v>0.13014830297601274</v>
      </c>
      <c r="U295" s="674">
        <v>1</v>
      </c>
      <c r="V295" s="675"/>
      <c r="W295" s="684" t="s">
        <v>38</v>
      </c>
      <c r="X295" s="676" t="s">
        <v>591</v>
      </c>
      <c r="Y295" s="689"/>
      <c r="Z295" s="689"/>
      <c r="AA295" s="676" t="s">
        <v>112</v>
      </c>
      <c r="AB295" s="690"/>
      <c r="AC295" s="691"/>
      <c r="AD295" s="665"/>
      <c r="AE295" s="686"/>
      <c r="AF295" s="668"/>
      <c r="AG295" s="679"/>
      <c r="AH295" s="687" t="s">
        <v>32</v>
      </c>
      <c r="AI295" s="680">
        <v>50239</v>
      </c>
      <c r="AJ295" s="680">
        <v>40153</v>
      </c>
      <c r="AK295" s="682">
        <v>0.79923963454686597</v>
      </c>
    </row>
    <row r="296" spans="1:37" ht="25.5">
      <c r="A296" s="684" t="s">
        <v>113</v>
      </c>
      <c r="B296" s="664" t="s">
        <v>591</v>
      </c>
      <c r="C296" s="664" t="s">
        <v>94</v>
      </c>
      <c r="D296" s="664"/>
      <c r="E296" s="664" t="s">
        <v>114</v>
      </c>
      <c r="F296" s="664" t="s">
        <v>561</v>
      </c>
      <c r="G296" s="664" t="s">
        <v>562</v>
      </c>
      <c r="H296" s="665">
        <v>1545</v>
      </c>
      <c r="I296" s="665">
        <v>1118</v>
      </c>
      <c r="J296" s="665">
        <v>427</v>
      </c>
      <c r="K296" s="668">
        <v>0.72362459546925562</v>
      </c>
      <c r="L296" s="668">
        <v>0.27637540453074433</v>
      </c>
      <c r="M296" s="668">
        <v>1</v>
      </c>
      <c r="N296" s="723"/>
      <c r="O296" s="687" t="s">
        <v>220</v>
      </c>
      <c r="P296" s="730">
        <v>10582</v>
      </c>
      <c r="Q296" s="730">
        <v>8606</v>
      </c>
      <c r="R296" s="730">
        <v>1976</v>
      </c>
      <c r="S296" s="343">
        <v>0.81326781326781328</v>
      </c>
      <c r="T296" s="673">
        <v>0.18673218673218672</v>
      </c>
      <c r="U296" s="674">
        <v>1</v>
      </c>
      <c r="V296" s="675"/>
      <c r="W296" s="684" t="s">
        <v>113</v>
      </c>
      <c r="X296" s="676" t="s">
        <v>591</v>
      </c>
      <c r="Y296" s="689"/>
      <c r="Z296" s="689"/>
      <c r="AA296" s="676" t="s">
        <v>114</v>
      </c>
      <c r="AB296" s="690"/>
      <c r="AC296" s="691"/>
      <c r="AD296" s="665"/>
      <c r="AE296" s="686"/>
      <c r="AF296" s="668"/>
      <c r="AG296" s="679"/>
      <c r="AH296" s="687" t="s">
        <v>220</v>
      </c>
      <c r="AI296" s="680">
        <v>10582</v>
      </c>
      <c r="AJ296" s="680">
        <v>8965</v>
      </c>
      <c r="AK296" s="682">
        <v>0.84719334719334716</v>
      </c>
    </row>
    <row r="297" spans="1:37">
      <c r="A297" s="695" t="s">
        <v>62</v>
      </c>
      <c r="B297" s="664" t="s">
        <v>407</v>
      </c>
      <c r="C297" s="664" t="s">
        <v>94</v>
      </c>
      <c r="D297" s="664"/>
      <c r="E297" s="664" t="s">
        <v>115</v>
      </c>
      <c r="F297" s="664" t="s">
        <v>116</v>
      </c>
      <c r="G297" s="664" t="s">
        <v>117</v>
      </c>
      <c r="H297" s="665">
        <v>3138</v>
      </c>
      <c r="I297" s="665">
        <v>1520</v>
      </c>
      <c r="J297" s="665">
        <v>1618</v>
      </c>
      <c r="K297" s="668">
        <v>0.4843849585723391</v>
      </c>
      <c r="L297" s="668">
        <v>0.5156150414276609</v>
      </c>
      <c r="M297" s="668">
        <v>1</v>
      </c>
      <c r="N297" s="723"/>
      <c r="O297" s="687" t="s">
        <v>409</v>
      </c>
      <c r="P297" s="730">
        <v>12895</v>
      </c>
      <c r="Q297" s="730">
        <v>10684</v>
      </c>
      <c r="R297" s="730">
        <v>2211</v>
      </c>
      <c r="S297" s="343">
        <v>0.82853819309810006</v>
      </c>
      <c r="T297" s="673">
        <v>0.17146180690189997</v>
      </c>
      <c r="U297" s="674">
        <v>1</v>
      </c>
      <c r="V297" s="675"/>
      <c r="W297" s="695" t="s">
        <v>62</v>
      </c>
      <c r="X297" s="676" t="s">
        <v>407</v>
      </c>
      <c r="Y297" s="689"/>
      <c r="Z297" s="689"/>
      <c r="AA297" s="676" t="s">
        <v>115</v>
      </c>
      <c r="AB297" s="696"/>
      <c r="AC297" s="697"/>
      <c r="AD297" s="665"/>
      <c r="AE297" s="686"/>
      <c r="AF297" s="668"/>
      <c r="AG297" s="679"/>
      <c r="AH297" s="687" t="s">
        <v>409</v>
      </c>
      <c r="AI297" s="680">
        <v>12901</v>
      </c>
      <c r="AJ297" s="680">
        <v>7680</v>
      </c>
      <c r="AK297" s="682">
        <v>0.59530268971397571</v>
      </c>
    </row>
    <row r="298" spans="1:37" ht="25.5">
      <c r="A298" s="695" t="s">
        <v>118</v>
      </c>
      <c r="B298" s="664" t="s">
        <v>407</v>
      </c>
      <c r="C298" s="664" t="s">
        <v>94</v>
      </c>
      <c r="D298" s="664"/>
      <c r="E298" s="664" t="s">
        <v>119</v>
      </c>
      <c r="F298" s="664" t="s">
        <v>120</v>
      </c>
      <c r="G298" s="664" t="s">
        <v>121</v>
      </c>
      <c r="H298" s="665">
        <v>2096</v>
      </c>
      <c r="I298" s="665">
        <v>1102</v>
      </c>
      <c r="J298" s="665">
        <v>994</v>
      </c>
      <c r="K298" s="668">
        <v>0.5257633587786259</v>
      </c>
      <c r="L298" s="668">
        <v>0.47423664122137404</v>
      </c>
      <c r="M298" s="668">
        <v>1</v>
      </c>
      <c r="N298" s="723"/>
      <c r="O298" s="687" t="s">
        <v>551</v>
      </c>
      <c r="P298" s="730" t="s">
        <v>672</v>
      </c>
      <c r="Q298" s="730" t="s">
        <v>672</v>
      </c>
      <c r="R298" s="730" t="s">
        <v>672</v>
      </c>
      <c r="S298" s="730" t="s">
        <v>672</v>
      </c>
      <c r="T298" s="730" t="s">
        <v>672</v>
      </c>
      <c r="U298" s="730" t="s">
        <v>672</v>
      </c>
      <c r="V298" s="675"/>
      <c r="W298" s="695" t="s">
        <v>118</v>
      </c>
      <c r="X298" s="676" t="s">
        <v>407</v>
      </c>
      <c r="Y298" s="689"/>
      <c r="Z298" s="689"/>
      <c r="AA298" s="676" t="s">
        <v>119</v>
      </c>
      <c r="AB298" s="696"/>
      <c r="AC298" s="697"/>
      <c r="AD298" s="665"/>
      <c r="AE298" s="686"/>
      <c r="AF298" s="668"/>
      <c r="AG298" s="679"/>
      <c r="AH298" s="687" t="s">
        <v>551</v>
      </c>
      <c r="AI298" s="680">
        <v>5865</v>
      </c>
      <c r="AJ298" s="680">
        <v>4009</v>
      </c>
      <c r="AK298" s="682">
        <v>0.68354646206308611</v>
      </c>
    </row>
    <row r="299" spans="1:37" ht="25.5">
      <c r="A299" s="684" t="s">
        <v>61</v>
      </c>
      <c r="B299" s="664" t="s">
        <v>407</v>
      </c>
      <c r="C299" s="664" t="s">
        <v>94</v>
      </c>
      <c r="D299" s="664"/>
      <c r="E299" s="664" t="s">
        <v>122</v>
      </c>
      <c r="F299" s="664" t="s">
        <v>563</v>
      </c>
      <c r="G299" s="664" t="s">
        <v>562</v>
      </c>
      <c r="H299" s="665">
        <v>1057</v>
      </c>
      <c r="I299" s="665">
        <v>756</v>
      </c>
      <c r="J299" s="665">
        <v>301</v>
      </c>
      <c r="K299" s="668">
        <v>0.71523178807947019</v>
      </c>
      <c r="L299" s="668">
        <v>0.28476821192052981</v>
      </c>
      <c r="M299" s="668">
        <v>1</v>
      </c>
      <c r="N299" s="723"/>
      <c r="O299" s="687" t="s">
        <v>640</v>
      </c>
      <c r="P299" s="730">
        <v>3822</v>
      </c>
      <c r="Q299" s="730">
        <v>2508</v>
      </c>
      <c r="R299" s="730">
        <v>1314</v>
      </c>
      <c r="S299" s="343">
        <v>0.6562009419152276</v>
      </c>
      <c r="T299" s="673">
        <v>0.34379905808477235</v>
      </c>
      <c r="U299" s="674">
        <v>1</v>
      </c>
      <c r="V299" s="675"/>
      <c r="W299" s="684" t="s">
        <v>61</v>
      </c>
      <c r="X299" s="676" t="s">
        <v>407</v>
      </c>
      <c r="Y299" s="689"/>
      <c r="Z299" s="689"/>
      <c r="AA299" s="676" t="s">
        <v>122</v>
      </c>
      <c r="AB299" s="690"/>
      <c r="AC299" s="691"/>
      <c r="AD299" s="665"/>
      <c r="AE299" s="686"/>
      <c r="AF299" s="668"/>
      <c r="AG299" s="679"/>
      <c r="AH299" s="687" t="s">
        <v>640</v>
      </c>
      <c r="AI299" s="680">
        <v>4066</v>
      </c>
      <c r="AJ299" s="680">
        <v>759</v>
      </c>
      <c r="AK299" s="682">
        <v>0.18666994589276931</v>
      </c>
    </row>
    <row r="300" spans="1:37" ht="51">
      <c r="A300" s="684" t="s">
        <v>123</v>
      </c>
      <c r="B300" s="664" t="s">
        <v>407</v>
      </c>
      <c r="C300" s="664" t="s">
        <v>94</v>
      </c>
      <c r="D300" s="664"/>
      <c r="E300" s="664" t="s">
        <v>124</v>
      </c>
      <c r="F300" s="664" t="s">
        <v>561</v>
      </c>
      <c r="G300" s="664" t="s">
        <v>562</v>
      </c>
      <c r="H300" s="665">
        <v>624</v>
      </c>
      <c r="I300" s="665">
        <v>362</v>
      </c>
      <c r="J300" s="665">
        <v>262</v>
      </c>
      <c r="K300" s="668">
        <v>0.58012820512820518</v>
      </c>
      <c r="L300" s="668">
        <v>0.41987179487179488</v>
      </c>
      <c r="M300" s="668">
        <v>1</v>
      </c>
      <c r="N300" s="723"/>
      <c r="O300" s="687" t="s">
        <v>459</v>
      </c>
      <c r="P300" s="730" t="s">
        <v>672</v>
      </c>
      <c r="Q300" s="730" t="s">
        <v>672</v>
      </c>
      <c r="R300" s="730" t="s">
        <v>672</v>
      </c>
      <c r="S300" s="730" t="s">
        <v>672</v>
      </c>
      <c r="T300" s="730" t="s">
        <v>672</v>
      </c>
      <c r="U300" s="730" t="s">
        <v>672</v>
      </c>
      <c r="V300" s="675"/>
      <c r="W300" s="684" t="s">
        <v>123</v>
      </c>
      <c r="X300" s="676" t="s">
        <v>407</v>
      </c>
      <c r="Y300" s="689"/>
      <c r="Z300" s="689"/>
      <c r="AA300" s="676" t="s">
        <v>124</v>
      </c>
      <c r="AB300" s="690"/>
      <c r="AC300" s="691"/>
      <c r="AD300" s="665"/>
      <c r="AE300" s="686"/>
      <c r="AF300" s="668"/>
      <c r="AG300" s="679"/>
      <c r="AH300" s="687" t="s">
        <v>459</v>
      </c>
      <c r="AI300" s="680">
        <v>9133</v>
      </c>
      <c r="AJ300" s="680">
        <v>2046</v>
      </c>
      <c r="AK300" s="682">
        <v>0.22402277455381583</v>
      </c>
    </row>
    <row r="301" spans="1:37" ht="25.5">
      <c r="A301" s="684" t="s">
        <v>59</v>
      </c>
      <c r="B301" s="664" t="s">
        <v>407</v>
      </c>
      <c r="C301" s="664" t="s">
        <v>102</v>
      </c>
      <c r="D301" s="664"/>
      <c r="E301" s="664" t="s">
        <v>125</v>
      </c>
      <c r="F301" s="664" t="s">
        <v>564</v>
      </c>
      <c r="G301" s="664" t="s">
        <v>565</v>
      </c>
      <c r="H301" s="665">
        <v>541</v>
      </c>
      <c r="I301" s="665">
        <v>367</v>
      </c>
      <c r="J301" s="665">
        <v>174</v>
      </c>
      <c r="K301" s="668">
        <v>0.67837338262476898</v>
      </c>
      <c r="L301" s="668">
        <v>0.32162661737523107</v>
      </c>
      <c r="M301" s="668">
        <v>1</v>
      </c>
      <c r="N301" s="723"/>
      <c r="O301" s="687" t="s">
        <v>412</v>
      </c>
      <c r="P301" s="730" t="s">
        <v>672</v>
      </c>
      <c r="Q301" s="730" t="s">
        <v>672</v>
      </c>
      <c r="R301" s="730" t="s">
        <v>672</v>
      </c>
      <c r="S301" s="730" t="s">
        <v>672</v>
      </c>
      <c r="T301" s="730" t="s">
        <v>672</v>
      </c>
      <c r="U301" s="730" t="s">
        <v>672</v>
      </c>
      <c r="V301" s="675"/>
      <c r="W301" s="684" t="s">
        <v>59</v>
      </c>
      <c r="X301" s="676" t="s">
        <v>407</v>
      </c>
      <c r="Y301" s="689"/>
      <c r="Z301" s="689"/>
      <c r="AA301" s="676" t="s">
        <v>125</v>
      </c>
      <c r="AB301" s="690"/>
      <c r="AC301" s="691"/>
      <c r="AD301" s="665"/>
      <c r="AE301" s="686"/>
      <c r="AF301" s="668"/>
      <c r="AG301" s="679"/>
      <c r="AH301" s="687" t="s">
        <v>412</v>
      </c>
      <c r="AI301" s="680">
        <v>1286</v>
      </c>
      <c r="AJ301" s="680">
        <v>21</v>
      </c>
      <c r="AK301" s="682">
        <v>1.6329704510108865E-2</v>
      </c>
    </row>
    <row r="302" spans="1:37" ht="25.5">
      <c r="A302" s="684" t="s">
        <v>64</v>
      </c>
      <c r="B302" s="664" t="s">
        <v>407</v>
      </c>
      <c r="C302" s="664" t="s">
        <v>102</v>
      </c>
      <c r="D302" s="664"/>
      <c r="E302" s="664" t="s">
        <v>126</v>
      </c>
      <c r="F302" s="664" t="s">
        <v>564</v>
      </c>
      <c r="G302" s="664" t="s">
        <v>565</v>
      </c>
      <c r="H302" s="665">
        <v>10438</v>
      </c>
      <c r="I302" s="665">
        <v>7999</v>
      </c>
      <c r="J302" s="665">
        <v>2439</v>
      </c>
      <c r="K302" s="668">
        <v>0.76633454684805513</v>
      </c>
      <c r="L302" s="668">
        <v>0.23366545315194481</v>
      </c>
      <c r="M302" s="668">
        <v>1</v>
      </c>
      <c r="N302" s="723"/>
      <c r="O302" s="687" t="s">
        <v>460</v>
      </c>
      <c r="P302" s="730">
        <v>10314</v>
      </c>
      <c r="Q302" s="730">
        <v>5816</v>
      </c>
      <c r="R302" s="730">
        <v>4498</v>
      </c>
      <c r="S302" s="343">
        <v>0.56389373666860576</v>
      </c>
      <c r="T302" s="673">
        <v>0.43610626333139424</v>
      </c>
      <c r="U302" s="674">
        <v>1</v>
      </c>
      <c r="V302" s="675"/>
      <c r="W302" s="684" t="s">
        <v>64</v>
      </c>
      <c r="X302" s="676" t="s">
        <v>407</v>
      </c>
      <c r="Y302" s="689"/>
      <c r="Z302" s="689"/>
      <c r="AA302" s="676" t="s">
        <v>126</v>
      </c>
      <c r="AB302" s="690"/>
      <c r="AC302" s="691"/>
      <c r="AD302" s="665"/>
      <c r="AE302" s="686"/>
      <c r="AF302" s="668"/>
      <c r="AG302" s="679"/>
      <c r="AH302" s="687" t="s">
        <v>460</v>
      </c>
      <c r="AI302" s="680">
        <v>11359</v>
      </c>
      <c r="AJ302" s="680">
        <v>3450</v>
      </c>
      <c r="AK302" s="682">
        <v>0.30372391935909854</v>
      </c>
    </row>
    <row r="303" spans="1:37" ht="38.25">
      <c r="A303" s="684" t="s">
        <v>735</v>
      </c>
      <c r="B303" s="684" t="s">
        <v>735</v>
      </c>
      <c r="C303" s="664" t="s">
        <v>94</v>
      </c>
      <c r="D303" s="664"/>
      <c r="E303" s="664" t="s">
        <v>127</v>
      </c>
      <c r="F303" s="664" t="s">
        <v>566</v>
      </c>
      <c r="G303" s="664" t="s">
        <v>567</v>
      </c>
      <c r="H303" s="665">
        <v>48671</v>
      </c>
      <c r="I303" s="665">
        <v>43623</v>
      </c>
      <c r="J303" s="665">
        <v>5048</v>
      </c>
      <c r="K303" s="668">
        <v>0.89628320765959191</v>
      </c>
      <c r="L303" s="668">
        <v>0.10371679234040805</v>
      </c>
      <c r="M303" s="668">
        <v>1</v>
      </c>
      <c r="N303" s="723"/>
      <c r="O303" s="687" t="s">
        <v>545</v>
      </c>
      <c r="P303" s="730" t="s">
        <v>672</v>
      </c>
      <c r="Q303" s="730" t="s">
        <v>672</v>
      </c>
      <c r="R303" s="730" t="s">
        <v>672</v>
      </c>
      <c r="S303" s="730" t="s">
        <v>672</v>
      </c>
      <c r="T303" s="730" t="s">
        <v>672</v>
      </c>
      <c r="U303" s="730" t="s">
        <v>672</v>
      </c>
      <c r="V303" s="675"/>
      <c r="W303" s="684" t="s">
        <v>639</v>
      </c>
      <c r="X303" s="676" t="s">
        <v>639</v>
      </c>
      <c r="Y303" s="689"/>
      <c r="Z303" s="689"/>
      <c r="AA303" s="676" t="s">
        <v>127</v>
      </c>
      <c r="AB303" s="690"/>
      <c r="AC303" s="691"/>
      <c r="AD303" s="665"/>
      <c r="AE303" s="686"/>
      <c r="AF303" s="668"/>
      <c r="AG303" s="679"/>
      <c r="AH303" s="687" t="s">
        <v>545</v>
      </c>
      <c r="AI303" s="680">
        <v>39316</v>
      </c>
      <c r="AJ303" s="680">
        <v>16443</v>
      </c>
      <c r="AK303" s="682">
        <v>0.41822667616237663</v>
      </c>
    </row>
    <row r="304" spans="1:37" ht="25.5">
      <c r="A304" s="684" t="s">
        <v>66</v>
      </c>
      <c r="B304" s="664" t="s">
        <v>460</v>
      </c>
      <c r="C304" s="664" t="s">
        <v>94</v>
      </c>
      <c r="D304" s="664"/>
      <c r="E304" s="664" t="s">
        <v>128</v>
      </c>
      <c r="F304" s="664" t="s">
        <v>129</v>
      </c>
      <c r="G304" s="664" t="s">
        <v>129</v>
      </c>
      <c r="H304" s="665">
        <v>2583</v>
      </c>
      <c r="I304" s="665">
        <v>1325</v>
      </c>
      <c r="J304" s="665">
        <v>1258</v>
      </c>
      <c r="K304" s="668">
        <v>0.51296941540843977</v>
      </c>
      <c r="L304" s="668">
        <v>0.48703058459156018</v>
      </c>
      <c r="M304" s="668">
        <v>1</v>
      </c>
      <c r="N304" s="723"/>
      <c r="O304" s="687" t="s">
        <v>638</v>
      </c>
      <c r="P304" s="730" t="s">
        <v>672</v>
      </c>
      <c r="Q304" s="730" t="s">
        <v>672</v>
      </c>
      <c r="R304" s="730" t="s">
        <v>672</v>
      </c>
      <c r="S304" s="730" t="s">
        <v>672</v>
      </c>
      <c r="T304" s="730" t="s">
        <v>672</v>
      </c>
      <c r="U304" s="730" t="s">
        <v>672</v>
      </c>
      <c r="V304" s="675"/>
      <c r="W304" s="684" t="s">
        <v>66</v>
      </c>
      <c r="X304" s="676" t="s">
        <v>460</v>
      </c>
      <c r="Y304" s="689"/>
      <c r="Z304" s="689"/>
      <c r="AA304" s="676" t="s">
        <v>128</v>
      </c>
      <c r="AB304" s="690"/>
      <c r="AC304" s="691"/>
      <c r="AD304" s="665"/>
      <c r="AE304" s="686"/>
      <c r="AF304" s="668"/>
      <c r="AG304" s="679"/>
      <c r="AH304" s="687" t="s">
        <v>638</v>
      </c>
      <c r="AI304" s="680">
        <v>0</v>
      </c>
      <c r="AJ304" s="680">
        <v>0</v>
      </c>
      <c r="AK304" s="682"/>
    </row>
    <row r="305" spans="1:37" ht="51">
      <c r="A305" s="684" t="s">
        <v>74</v>
      </c>
      <c r="B305" s="664" t="s">
        <v>460</v>
      </c>
      <c r="C305" s="664" t="s">
        <v>94</v>
      </c>
      <c r="D305" s="664"/>
      <c r="E305" s="664" t="s">
        <v>130</v>
      </c>
      <c r="F305" s="664" t="s">
        <v>568</v>
      </c>
      <c r="G305" s="664" t="s">
        <v>569</v>
      </c>
      <c r="H305" s="665">
        <v>597</v>
      </c>
      <c r="I305" s="665">
        <v>269</v>
      </c>
      <c r="J305" s="665">
        <v>328</v>
      </c>
      <c r="K305" s="668">
        <v>0.45058626465661644</v>
      </c>
      <c r="L305" s="668">
        <v>0.54941373534338356</v>
      </c>
      <c r="M305" s="668">
        <v>1</v>
      </c>
      <c r="N305" s="723"/>
      <c r="O305" s="687" t="s">
        <v>427</v>
      </c>
      <c r="P305" s="730">
        <v>155857</v>
      </c>
      <c r="Q305" s="730">
        <v>10078</v>
      </c>
      <c r="R305" s="730">
        <v>145779</v>
      </c>
      <c r="S305" s="343">
        <v>6.4661837453563201E-2</v>
      </c>
      <c r="T305" s="673">
        <v>0.93533816254643676</v>
      </c>
      <c r="U305" s="674">
        <v>1</v>
      </c>
      <c r="V305" s="675"/>
      <c r="W305" s="684" t="s">
        <v>74</v>
      </c>
      <c r="X305" s="676" t="s">
        <v>460</v>
      </c>
      <c r="Y305" s="689"/>
      <c r="Z305" s="689"/>
      <c r="AA305" s="676" t="s">
        <v>130</v>
      </c>
      <c r="AB305" s="690"/>
      <c r="AC305" s="691"/>
      <c r="AD305" s="665"/>
      <c r="AE305" s="686"/>
      <c r="AF305" s="668"/>
      <c r="AG305" s="679"/>
      <c r="AH305" s="687" t="s">
        <v>427</v>
      </c>
      <c r="AI305" s="680">
        <v>155865</v>
      </c>
      <c r="AJ305" s="680">
        <v>27291</v>
      </c>
      <c r="AK305" s="682">
        <v>0.17509383120007699</v>
      </c>
    </row>
    <row r="306" spans="1:37" ht="102">
      <c r="A306" s="684" t="s">
        <v>131</v>
      </c>
      <c r="B306" s="664" t="s">
        <v>460</v>
      </c>
      <c r="C306" s="664" t="s">
        <v>94</v>
      </c>
      <c r="D306" s="664"/>
      <c r="E306" s="664" t="s">
        <v>132</v>
      </c>
      <c r="F306" s="664" t="s">
        <v>570</v>
      </c>
      <c r="G306" s="664" t="s">
        <v>571</v>
      </c>
      <c r="H306" s="665">
        <v>2475</v>
      </c>
      <c r="I306" s="665">
        <v>1033</v>
      </c>
      <c r="J306" s="665">
        <v>1442</v>
      </c>
      <c r="K306" s="668">
        <v>0.4173737373737374</v>
      </c>
      <c r="L306" s="668">
        <v>0.5826262626262626</v>
      </c>
      <c r="M306" s="668">
        <v>1</v>
      </c>
      <c r="N306" s="723"/>
      <c r="O306" s="687" t="s">
        <v>398</v>
      </c>
      <c r="P306" s="730">
        <v>380964</v>
      </c>
      <c r="Q306" s="730">
        <v>292671</v>
      </c>
      <c r="R306" s="730">
        <v>6877</v>
      </c>
      <c r="S306" s="343">
        <v>0.76823794374271581</v>
      </c>
      <c r="T306" s="673">
        <v>1.8051574426979976E-2</v>
      </c>
      <c r="U306" s="674">
        <v>0.78628951816969583</v>
      </c>
      <c r="V306" s="675"/>
      <c r="W306" s="684" t="s">
        <v>131</v>
      </c>
      <c r="X306" s="676" t="s">
        <v>460</v>
      </c>
      <c r="Y306" s="689"/>
      <c r="Z306" s="689"/>
      <c r="AA306" s="676" t="s">
        <v>132</v>
      </c>
      <c r="AB306" s="690"/>
      <c r="AC306" s="691"/>
      <c r="AD306" s="665"/>
      <c r="AE306" s="686"/>
      <c r="AF306" s="668"/>
      <c r="AG306" s="679"/>
      <c r="AH306" s="687" t="s">
        <v>398</v>
      </c>
      <c r="AI306" s="680">
        <v>381154</v>
      </c>
      <c r="AJ306" s="680">
        <v>224507</v>
      </c>
      <c r="AK306" s="682">
        <v>0.58901913662194283</v>
      </c>
    </row>
    <row r="307" spans="1:37" ht="51">
      <c r="A307" s="684" t="s">
        <v>133</v>
      </c>
      <c r="B307" s="664" t="s">
        <v>427</v>
      </c>
      <c r="C307" s="664" t="s">
        <v>137</v>
      </c>
      <c r="D307" s="664"/>
      <c r="E307" s="664" t="s">
        <v>134</v>
      </c>
      <c r="F307" s="664" t="s">
        <v>135</v>
      </c>
      <c r="G307" s="664" t="s">
        <v>136</v>
      </c>
      <c r="H307" s="665">
        <v>155857</v>
      </c>
      <c r="I307" s="665">
        <v>10078</v>
      </c>
      <c r="J307" s="665">
        <v>145779</v>
      </c>
      <c r="K307" s="668">
        <v>6.4661837453563201E-2</v>
      </c>
      <c r="L307" s="668">
        <v>0.93533816254643676</v>
      </c>
      <c r="M307" s="668">
        <v>1</v>
      </c>
      <c r="N307" s="723"/>
      <c r="O307" s="687" t="s">
        <v>400</v>
      </c>
      <c r="P307" s="730"/>
      <c r="Q307" s="730"/>
      <c r="R307" s="730"/>
      <c r="S307" s="290"/>
      <c r="T307" s="668"/>
      <c r="U307" s="688"/>
      <c r="V307" s="675"/>
      <c r="W307" s="684" t="s">
        <v>133</v>
      </c>
      <c r="X307" s="676" t="s">
        <v>427</v>
      </c>
      <c r="Y307" s="698"/>
      <c r="Z307" s="698"/>
      <c r="AA307" s="676" t="s">
        <v>134</v>
      </c>
      <c r="AB307" s="699"/>
      <c r="AC307" s="700"/>
      <c r="AD307" s="665"/>
      <c r="AE307" s="686"/>
      <c r="AF307" s="668"/>
      <c r="AG307" s="679"/>
      <c r="AH307" s="687" t="s">
        <v>400</v>
      </c>
      <c r="AI307" s="680">
        <v>4339</v>
      </c>
      <c r="AJ307" s="680">
        <v>1299</v>
      </c>
      <c r="AK307" s="682">
        <v>0.29937773680571561</v>
      </c>
    </row>
    <row r="308" spans="1:37" ht="38.25">
      <c r="A308" s="684" t="s">
        <v>71</v>
      </c>
      <c r="B308" s="664" t="s">
        <v>218</v>
      </c>
      <c r="C308" s="664" t="s">
        <v>137</v>
      </c>
      <c r="D308" s="664" t="s">
        <v>138</v>
      </c>
      <c r="E308" s="664" t="s">
        <v>139</v>
      </c>
      <c r="F308" s="664" t="s">
        <v>140</v>
      </c>
      <c r="G308" s="664" t="s">
        <v>140</v>
      </c>
      <c r="H308" s="665">
        <v>17069</v>
      </c>
      <c r="I308" s="665">
        <v>15095</v>
      </c>
      <c r="J308" s="665">
        <v>1974</v>
      </c>
      <c r="K308" s="668">
        <v>0.88435174878434586</v>
      </c>
      <c r="L308" s="668">
        <v>0.11564825121565411</v>
      </c>
      <c r="M308" s="668">
        <v>1</v>
      </c>
      <c r="N308" s="723"/>
      <c r="O308" s="687" t="s">
        <v>401</v>
      </c>
      <c r="P308" s="730"/>
      <c r="Q308" s="730"/>
      <c r="R308" s="730"/>
      <c r="S308" s="290"/>
      <c r="T308" s="668"/>
      <c r="U308" s="688"/>
      <c r="V308" s="675"/>
      <c r="W308" s="684" t="s">
        <v>71</v>
      </c>
      <c r="X308" s="676" t="s">
        <v>218</v>
      </c>
      <c r="Y308" s="689"/>
      <c r="Z308" s="689"/>
      <c r="AA308" s="676" t="s">
        <v>139</v>
      </c>
      <c r="AB308" s="690"/>
      <c r="AC308" s="691"/>
      <c r="AD308" s="665"/>
      <c r="AE308" s="686"/>
      <c r="AF308" s="668"/>
      <c r="AG308" s="679"/>
      <c r="AH308" s="687" t="s">
        <v>401</v>
      </c>
      <c r="AI308" s="680">
        <v>90287</v>
      </c>
      <c r="AJ308" s="680">
        <v>59481</v>
      </c>
      <c r="AK308" s="682">
        <v>0.65879916267015182</v>
      </c>
    </row>
    <row r="309" spans="1:37" ht="51">
      <c r="A309" s="684" t="s">
        <v>29</v>
      </c>
      <c r="B309" s="664" t="s">
        <v>29</v>
      </c>
      <c r="C309" s="664" t="s">
        <v>94</v>
      </c>
      <c r="D309" s="664" t="s">
        <v>572</v>
      </c>
      <c r="E309" s="664" t="s">
        <v>141</v>
      </c>
      <c r="F309" s="664" t="s">
        <v>563</v>
      </c>
      <c r="G309" s="664" t="s">
        <v>573</v>
      </c>
      <c r="H309" s="665">
        <v>58472</v>
      </c>
      <c r="I309" s="665">
        <v>52842</v>
      </c>
      <c r="J309" s="665">
        <v>5630</v>
      </c>
      <c r="K309" s="668">
        <v>0.90371459844027913</v>
      </c>
      <c r="L309" s="668">
        <v>9.6285401559720887E-2</v>
      </c>
      <c r="M309" s="668">
        <v>1</v>
      </c>
      <c r="N309" s="723"/>
      <c r="O309" s="687" t="s">
        <v>402</v>
      </c>
      <c r="P309" s="730"/>
      <c r="Q309" s="730"/>
      <c r="R309" s="730"/>
      <c r="S309" s="290"/>
      <c r="T309" s="668"/>
      <c r="U309" s="688"/>
      <c r="V309" s="675"/>
      <c r="W309" s="684" t="s">
        <v>29</v>
      </c>
      <c r="X309" s="676" t="s">
        <v>29</v>
      </c>
      <c r="Y309" s="689"/>
      <c r="Z309" s="689"/>
      <c r="AA309" s="676" t="s">
        <v>141</v>
      </c>
      <c r="AB309" s="690"/>
      <c r="AC309" s="691"/>
      <c r="AD309" s="665"/>
      <c r="AE309" s="686"/>
      <c r="AF309" s="668"/>
      <c r="AG309" s="679"/>
      <c r="AH309" s="687" t="s">
        <v>402</v>
      </c>
      <c r="AI309" s="680">
        <v>203919</v>
      </c>
      <c r="AJ309" s="680">
        <v>128895</v>
      </c>
      <c r="AK309" s="682">
        <v>0.63208921189295753</v>
      </c>
    </row>
    <row r="310" spans="1:37" ht="38.25">
      <c r="A310" s="684" t="s">
        <v>47</v>
      </c>
      <c r="B310" s="664" t="s">
        <v>544</v>
      </c>
      <c r="C310" s="664" t="s">
        <v>142</v>
      </c>
      <c r="D310" s="664"/>
      <c r="E310" s="664" t="s">
        <v>144</v>
      </c>
      <c r="F310" s="664" t="s">
        <v>626</v>
      </c>
      <c r="G310" s="664" t="s">
        <v>574</v>
      </c>
      <c r="H310" s="665">
        <v>1398</v>
      </c>
      <c r="I310" s="665">
        <v>958</v>
      </c>
      <c r="J310" s="665">
        <v>440</v>
      </c>
      <c r="K310" s="668">
        <v>0.68526466380543638</v>
      </c>
      <c r="L310" s="668">
        <v>0.31473533619456368</v>
      </c>
      <c r="M310" s="668">
        <v>1</v>
      </c>
      <c r="N310" s="723"/>
      <c r="O310" s="687" t="s">
        <v>403</v>
      </c>
      <c r="P310" s="730"/>
      <c r="Q310" s="730"/>
      <c r="R310" s="730"/>
      <c r="S310" s="290"/>
      <c r="T310" s="668"/>
      <c r="U310" s="688"/>
      <c r="V310" s="675"/>
      <c r="W310" s="684" t="s">
        <v>47</v>
      </c>
      <c r="X310" s="676" t="s">
        <v>544</v>
      </c>
      <c r="Y310" s="689"/>
      <c r="Z310" s="689"/>
      <c r="AA310" s="676" t="s">
        <v>144</v>
      </c>
      <c r="AB310" s="690"/>
      <c r="AC310" s="691"/>
      <c r="AD310" s="665"/>
      <c r="AE310" s="686"/>
      <c r="AF310" s="668"/>
      <c r="AG310" s="679"/>
      <c r="AH310" s="687" t="s">
        <v>403</v>
      </c>
      <c r="AI310" s="680">
        <v>82609</v>
      </c>
      <c r="AJ310" s="680">
        <v>34832</v>
      </c>
      <c r="AK310" s="682">
        <v>0.42164897287220521</v>
      </c>
    </row>
    <row r="311" spans="1:37" ht="25.5">
      <c r="A311" s="684" t="s">
        <v>46</v>
      </c>
      <c r="B311" s="664" t="s">
        <v>544</v>
      </c>
      <c r="C311" s="664" t="s">
        <v>145</v>
      </c>
      <c r="D311" s="664"/>
      <c r="E311" s="664" t="s">
        <v>146</v>
      </c>
      <c r="F311" s="664" t="s">
        <v>563</v>
      </c>
      <c r="G311" s="664" t="s">
        <v>575</v>
      </c>
      <c r="H311" s="665">
        <v>248</v>
      </c>
      <c r="I311" s="665">
        <v>141</v>
      </c>
      <c r="J311" s="665">
        <v>107</v>
      </c>
      <c r="K311" s="668">
        <v>0.56854838709677424</v>
      </c>
      <c r="L311" s="668">
        <v>0.43145161290322581</v>
      </c>
      <c r="M311" s="668">
        <v>1</v>
      </c>
      <c r="N311" s="723"/>
      <c r="O311" s="734" t="s">
        <v>399</v>
      </c>
      <c r="P311" s="730"/>
      <c r="Q311" s="730"/>
      <c r="R311" s="730"/>
      <c r="S311" s="735"/>
      <c r="T311" s="736"/>
      <c r="U311" s="737"/>
      <c r="V311" s="675"/>
      <c r="W311" s="684" t="s">
        <v>46</v>
      </c>
      <c r="X311" s="676" t="s">
        <v>544</v>
      </c>
      <c r="Y311" s="689"/>
      <c r="Z311" s="689"/>
      <c r="AA311" s="676" t="s">
        <v>146</v>
      </c>
      <c r="AB311" s="690"/>
      <c r="AC311" s="691"/>
      <c r="AD311" s="665"/>
      <c r="AE311" s="686"/>
      <c r="AF311" s="668"/>
      <c r="AG311" s="679"/>
      <c r="AH311" s="734" t="s">
        <v>399</v>
      </c>
      <c r="AI311" s="680">
        <v>534052</v>
      </c>
      <c r="AJ311" s="680">
        <v>241255</v>
      </c>
      <c r="AK311" s="682">
        <v>0.45174439942177913</v>
      </c>
    </row>
    <row r="312" spans="1:37" s="489" customFormat="1" ht="51">
      <c r="A312" s="684" t="s">
        <v>40</v>
      </c>
      <c r="B312" s="664" t="s">
        <v>40</v>
      </c>
      <c r="C312" s="664" t="s">
        <v>147</v>
      </c>
      <c r="D312" s="664"/>
      <c r="E312" s="664" t="s">
        <v>148</v>
      </c>
      <c r="F312" s="664" t="s">
        <v>576</v>
      </c>
      <c r="G312" s="664" t="s">
        <v>577</v>
      </c>
      <c r="H312" s="665">
        <v>3362</v>
      </c>
      <c r="I312" s="665">
        <v>2735</v>
      </c>
      <c r="J312" s="665">
        <v>627</v>
      </c>
      <c r="K312" s="668">
        <v>0.81350386674598452</v>
      </c>
      <c r="L312" s="668">
        <v>0.18649613325401546</v>
      </c>
      <c r="M312" s="668">
        <v>1</v>
      </c>
      <c r="N312" s="723"/>
      <c r="O312" s="706"/>
      <c r="P312" s="738"/>
      <c r="Q312" s="738"/>
      <c r="R312" s="738"/>
      <c r="S312" s="739"/>
      <c r="T312" s="739"/>
      <c r="U312" s="739"/>
      <c r="V312" s="675"/>
      <c r="W312" s="684" t="s">
        <v>40</v>
      </c>
      <c r="X312" s="676" t="s">
        <v>40</v>
      </c>
      <c r="Y312" s="689"/>
      <c r="Z312" s="689"/>
      <c r="AA312" s="676" t="s">
        <v>148</v>
      </c>
      <c r="AB312" s="690"/>
      <c r="AC312" s="691"/>
      <c r="AD312" s="665"/>
      <c r="AE312" s="686"/>
      <c r="AF312" s="668"/>
      <c r="AG312" s="679"/>
      <c r="AH312" s="706"/>
      <c r="AI312" s="742"/>
      <c r="AJ312" s="742"/>
      <c r="AK312" s="708"/>
    </row>
    <row r="313" spans="1:37" ht="38.25">
      <c r="A313" s="684" t="s">
        <v>41</v>
      </c>
      <c r="B313" s="664" t="s">
        <v>544</v>
      </c>
      <c r="C313" s="664" t="s">
        <v>145</v>
      </c>
      <c r="D313" s="664"/>
      <c r="E313" s="664" t="s">
        <v>149</v>
      </c>
      <c r="F313" s="664" t="s">
        <v>578</v>
      </c>
      <c r="G313" s="664" t="s">
        <v>579</v>
      </c>
      <c r="H313" s="665">
        <v>9007</v>
      </c>
      <c r="I313" s="665">
        <v>8202</v>
      </c>
      <c r="J313" s="665">
        <v>805</v>
      </c>
      <c r="K313" s="668">
        <v>0.91062506939047405</v>
      </c>
      <c r="L313" s="668">
        <v>8.9374930609525921E-2</v>
      </c>
      <c r="M313" s="668">
        <v>1</v>
      </c>
      <c r="N313" s="723"/>
      <c r="O313" s="675"/>
      <c r="P313" s="675"/>
      <c r="Q313" s="675"/>
      <c r="R313" s="675"/>
      <c r="S313" s="675"/>
      <c r="T313" s="675"/>
      <c r="U313" s="675"/>
      <c r="V313" s="675"/>
      <c r="W313" s="684" t="s">
        <v>41</v>
      </c>
      <c r="X313" s="676" t="s">
        <v>544</v>
      </c>
      <c r="Y313" s="689"/>
      <c r="Z313" s="689"/>
      <c r="AA313" s="676" t="s">
        <v>149</v>
      </c>
      <c r="AB313" s="696"/>
      <c r="AC313" s="697"/>
      <c r="AD313" s="665"/>
      <c r="AE313" s="686"/>
      <c r="AF313" s="668"/>
      <c r="AG313" s="679"/>
      <c r="AH313" s="489"/>
      <c r="AI313" s="646"/>
      <c r="AJ313" s="646"/>
      <c r="AK313" s="647"/>
    </row>
    <row r="314" spans="1:37" ht="25.5">
      <c r="A314" s="684" t="s">
        <v>45</v>
      </c>
      <c r="B314" s="664" t="s">
        <v>544</v>
      </c>
      <c r="C314" s="664" t="s">
        <v>145</v>
      </c>
      <c r="D314" s="664"/>
      <c r="E314" s="664" t="s">
        <v>150</v>
      </c>
      <c r="F314" s="664" t="s">
        <v>151</v>
      </c>
      <c r="G314" s="664" t="s">
        <v>151</v>
      </c>
      <c r="H314" s="665">
        <v>438</v>
      </c>
      <c r="I314" s="665">
        <v>110</v>
      </c>
      <c r="J314" s="665">
        <v>328</v>
      </c>
      <c r="K314" s="668">
        <v>0.25114155251141551</v>
      </c>
      <c r="L314" s="668">
        <v>0.74885844748858443</v>
      </c>
      <c r="M314" s="668">
        <v>1</v>
      </c>
      <c r="N314" s="723"/>
      <c r="O314" s="675"/>
      <c r="P314" s="675"/>
      <c r="Q314" s="675"/>
      <c r="R314" s="675"/>
      <c r="S314" s="675"/>
      <c r="T314" s="675"/>
      <c r="U314" s="675"/>
      <c r="V314" s="675"/>
      <c r="W314" s="684" t="s">
        <v>45</v>
      </c>
      <c r="X314" s="676" t="s">
        <v>544</v>
      </c>
      <c r="Y314" s="689"/>
      <c r="Z314" s="689"/>
      <c r="AA314" s="676" t="s">
        <v>150</v>
      </c>
      <c r="AB314" s="690"/>
      <c r="AC314" s="691"/>
      <c r="AD314" s="665"/>
      <c r="AE314" s="686"/>
      <c r="AF314" s="668"/>
      <c r="AG314" s="679"/>
      <c r="AH314" s="489"/>
      <c r="AI314" s="646"/>
      <c r="AJ314" s="646"/>
      <c r="AK314" s="647"/>
    </row>
    <row r="315" spans="1:37" ht="63.75">
      <c r="A315" s="684" t="s">
        <v>44</v>
      </c>
      <c r="B315" s="664" t="s">
        <v>544</v>
      </c>
      <c r="C315" s="664" t="s">
        <v>145</v>
      </c>
      <c r="D315" s="664"/>
      <c r="E315" s="664" t="s">
        <v>152</v>
      </c>
      <c r="F315" s="664" t="s">
        <v>580</v>
      </c>
      <c r="G315" s="664" t="s">
        <v>581</v>
      </c>
      <c r="H315" s="665">
        <v>7202</v>
      </c>
      <c r="I315" s="665">
        <v>5796</v>
      </c>
      <c r="J315" s="665">
        <v>1406</v>
      </c>
      <c r="K315" s="668">
        <v>0.80477645098583728</v>
      </c>
      <c r="L315" s="668">
        <v>0.19522354901416272</v>
      </c>
      <c r="M315" s="668">
        <v>1</v>
      </c>
      <c r="N315" s="723"/>
      <c r="O315" s="675"/>
      <c r="P315" s="675"/>
      <c r="Q315" s="675"/>
      <c r="R315" s="675"/>
      <c r="S315" s="675"/>
      <c r="T315" s="675"/>
      <c r="U315" s="675"/>
      <c r="V315" s="675"/>
      <c r="W315" s="684" t="s">
        <v>44</v>
      </c>
      <c r="X315" s="676" t="s">
        <v>544</v>
      </c>
      <c r="Y315" s="689"/>
      <c r="Z315" s="689"/>
      <c r="AA315" s="676" t="s">
        <v>152</v>
      </c>
      <c r="AB315" s="690"/>
      <c r="AC315" s="691"/>
      <c r="AD315" s="665"/>
      <c r="AE315" s="686"/>
      <c r="AF315" s="668"/>
      <c r="AG315" s="679"/>
      <c r="AH315" s="675"/>
      <c r="AI315" s="711"/>
      <c r="AJ315" s="711"/>
      <c r="AK315" s="710"/>
    </row>
    <row r="316" spans="1:37" ht="63.75">
      <c r="A316" s="684" t="s">
        <v>87</v>
      </c>
      <c r="B316" s="664" t="s">
        <v>460</v>
      </c>
      <c r="C316" s="664" t="s">
        <v>145</v>
      </c>
      <c r="D316" s="664"/>
      <c r="E316" s="664" t="s">
        <v>153</v>
      </c>
      <c r="F316" s="664" t="s">
        <v>154</v>
      </c>
      <c r="G316" s="664" t="s">
        <v>155</v>
      </c>
      <c r="H316" s="665">
        <v>578</v>
      </c>
      <c r="I316" s="665">
        <v>351</v>
      </c>
      <c r="J316" s="665">
        <v>227</v>
      </c>
      <c r="K316" s="668">
        <v>0.60726643598615915</v>
      </c>
      <c r="L316" s="668">
        <v>0.39273356401384085</v>
      </c>
      <c r="M316" s="668">
        <v>1</v>
      </c>
      <c r="N316" s="723"/>
      <c r="O316" s="675"/>
      <c r="P316" s="675"/>
      <c r="Q316" s="675"/>
      <c r="R316" s="675"/>
      <c r="S316" s="675"/>
      <c r="T316" s="675"/>
      <c r="U316" s="675"/>
      <c r="V316" s="675"/>
      <c r="W316" s="684" t="s">
        <v>87</v>
      </c>
      <c r="X316" s="676" t="s">
        <v>460</v>
      </c>
      <c r="Y316" s="689"/>
      <c r="Z316" s="689"/>
      <c r="AA316" s="676" t="s">
        <v>153</v>
      </c>
      <c r="AB316" s="690"/>
      <c r="AC316" s="691"/>
      <c r="AD316" s="665"/>
      <c r="AE316" s="686"/>
      <c r="AF316" s="668"/>
      <c r="AG316" s="679"/>
      <c r="AH316" s="675"/>
      <c r="AI316" s="711"/>
      <c r="AJ316" s="711"/>
      <c r="AK316" s="710"/>
    </row>
    <row r="317" spans="1:37" ht="25.5">
      <c r="A317" s="684" t="s">
        <v>156</v>
      </c>
      <c r="B317" s="664" t="s">
        <v>544</v>
      </c>
      <c r="C317" s="664" t="s">
        <v>145</v>
      </c>
      <c r="D317" s="664"/>
      <c r="E317" s="664" t="s">
        <v>157</v>
      </c>
      <c r="F317" s="664" t="s">
        <v>563</v>
      </c>
      <c r="G317" s="664" t="s">
        <v>575</v>
      </c>
      <c r="H317" s="665">
        <v>442</v>
      </c>
      <c r="I317" s="665">
        <v>338</v>
      </c>
      <c r="J317" s="665">
        <v>104</v>
      </c>
      <c r="K317" s="668">
        <v>0.76470588235294112</v>
      </c>
      <c r="L317" s="668">
        <v>0.23529411764705882</v>
      </c>
      <c r="M317" s="668">
        <v>1</v>
      </c>
      <c r="N317" s="723"/>
      <c r="O317" s="675"/>
      <c r="P317" s="675"/>
      <c r="Q317" s="675"/>
      <c r="R317" s="675"/>
      <c r="S317" s="675"/>
      <c r="T317" s="675"/>
      <c r="U317" s="675"/>
      <c r="V317" s="675"/>
      <c r="W317" s="684" t="s">
        <v>156</v>
      </c>
      <c r="X317" s="676" t="s">
        <v>544</v>
      </c>
      <c r="Y317" s="689"/>
      <c r="Z317" s="689"/>
      <c r="AA317" s="676" t="s">
        <v>157</v>
      </c>
      <c r="AB317" s="690"/>
      <c r="AC317" s="691"/>
      <c r="AD317" s="665"/>
      <c r="AE317" s="686"/>
      <c r="AF317" s="668"/>
      <c r="AG317" s="679"/>
      <c r="AH317" s="675"/>
      <c r="AI317" s="711"/>
      <c r="AJ317" s="711"/>
      <c r="AK317" s="710"/>
    </row>
    <row r="318" spans="1:37" ht="38.25">
      <c r="A318" s="684" t="s">
        <v>158</v>
      </c>
      <c r="B318" s="664" t="s">
        <v>544</v>
      </c>
      <c r="C318" s="664" t="s">
        <v>145</v>
      </c>
      <c r="D318" s="664"/>
      <c r="E318" s="664" t="s">
        <v>159</v>
      </c>
      <c r="F318" s="664" t="s">
        <v>160</v>
      </c>
      <c r="G318" s="664" t="s">
        <v>161</v>
      </c>
      <c r="H318" s="665">
        <v>7</v>
      </c>
      <c r="I318" s="665">
        <v>1</v>
      </c>
      <c r="J318" s="665">
        <v>6</v>
      </c>
      <c r="K318" s="668">
        <v>0.14285714285714285</v>
      </c>
      <c r="L318" s="668">
        <v>0.8571428571428571</v>
      </c>
      <c r="M318" s="668">
        <v>1</v>
      </c>
      <c r="N318" s="723"/>
      <c r="O318" s="675"/>
      <c r="P318" s="675"/>
      <c r="Q318" s="675"/>
      <c r="R318" s="675"/>
      <c r="S318" s="675"/>
      <c r="T318" s="675"/>
      <c r="U318" s="675"/>
      <c r="V318" s="675"/>
      <c r="W318" s="684" t="s">
        <v>158</v>
      </c>
      <c r="X318" s="676" t="s">
        <v>544</v>
      </c>
      <c r="Y318" s="689"/>
      <c r="Z318" s="689"/>
      <c r="AA318" s="676" t="s">
        <v>159</v>
      </c>
      <c r="AB318" s="690"/>
      <c r="AC318" s="691"/>
      <c r="AD318" s="665"/>
      <c r="AE318" s="686"/>
      <c r="AF318" s="668"/>
      <c r="AG318" s="679"/>
      <c r="AH318" s="675"/>
      <c r="AI318" s="711"/>
      <c r="AJ318" s="711"/>
      <c r="AK318" s="710"/>
    </row>
    <row r="319" spans="1:37" ht="38.25">
      <c r="A319" s="684" t="s">
        <v>67</v>
      </c>
      <c r="B319" s="664" t="s">
        <v>460</v>
      </c>
      <c r="C319" s="664" t="s">
        <v>162</v>
      </c>
      <c r="D319" s="664"/>
      <c r="E319" s="664" t="s">
        <v>163</v>
      </c>
      <c r="F319" s="664" t="s">
        <v>582</v>
      </c>
      <c r="G319" s="664" t="s">
        <v>574</v>
      </c>
      <c r="H319" s="665">
        <v>670</v>
      </c>
      <c r="I319" s="665">
        <v>450</v>
      </c>
      <c r="J319" s="665">
        <v>220</v>
      </c>
      <c r="K319" s="668">
        <v>0.67164179104477617</v>
      </c>
      <c r="L319" s="668">
        <v>0.32835820895522388</v>
      </c>
      <c r="M319" s="668">
        <v>1</v>
      </c>
      <c r="N319" s="723"/>
      <c r="O319" s="675"/>
      <c r="P319" s="675"/>
      <c r="Q319" s="675"/>
      <c r="R319" s="675"/>
      <c r="S319" s="675"/>
      <c r="T319" s="675"/>
      <c r="U319" s="675"/>
      <c r="V319" s="675"/>
      <c r="W319" s="684" t="s">
        <v>67</v>
      </c>
      <c r="X319" s="676" t="s">
        <v>460</v>
      </c>
      <c r="Y319" s="689"/>
      <c r="Z319" s="689"/>
      <c r="AA319" s="676" t="s">
        <v>163</v>
      </c>
      <c r="AB319" s="690"/>
      <c r="AC319" s="691"/>
      <c r="AD319" s="665"/>
      <c r="AE319" s="686"/>
      <c r="AF319" s="668"/>
      <c r="AG319" s="679"/>
      <c r="AH319" s="675"/>
      <c r="AI319" s="711"/>
      <c r="AJ319" s="711"/>
      <c r="AK319" s="710"/>
    </row>
    <row r="320" spans="1:37" ht="51">
      <c r="A320" s="684" t="s">
        <v>32</v>
      </c>
      <c r="B320" s="664" t="s">
        <v>32</v>
      </c>
      <c r="C320" s="664" t="s">
        <v>94</v>
      </c>
      <c r="D320" s="664"/>
      <c r="E320" s="664" t="s">
        <v>164</v>
      </c>
      <c r="F320" s="664" t="s">
        <v>583</v>
      </c>
      <c r="G320" s="664" t="s">
        <v>584</v>
      </c>
      <c r="H320" s="665">
        <v>50235</v>
      </c>
      <c r="I320" s="665">
        <v>43697</v>
      </c>
      <c r="J320" s="665">
        <v>6538</v>
      </c>
      <c r="K320" s="668">
        <v>0.86985169702398724</v>
      </c>
      <c r="L320" s="668">
        <v>0.13014830297601274</v>
      </c>
      <c r="M320" s="668">
        <v>1</v>
      </c>
      <c r="N320" s="723"/>
      <c r="O320" s="675"/>
      <c r="P320" s="675"/>
      <c r="Q320" s="675"/>
      <c r="R320" s="675"/>
      <c r="S320" s="675"/>
      <c r="T320" s="675"/>
      <c r="U320" s="675"/>
      <c r="V320" s="675"/>
      <c r="W320" s="684" t="s">
        <v>32</v>
      </c>
      <c r="X320" s="676" t="s">
        <v>32</v>
      </c>
      <c r="Y320" s="689"/>
      <c r="Z320" s="689"/>
      <c r="AA320" s="676" t="s">
        <v>164</v>
      </c>
      <c r="AB320" s="690"/>
      <c r="AC320" s="691"/>
      <c r="AD320" s="665"/>
      <c r="AE320" s="686"/>
      <c r="AF320" s="668"/>
      <c r="AG320" s="679"/>
      <c r="AH320" s="675"/>
      <c r="AI320" s="711"/>
      <c r="AJ320" s="711"/>
      <c r="AK320" s="710"/>
    </row>
    <row r="321" spans="1:37" ht="25.5">
      <c r="A321" s="684" t="s">
        <v>69</v>
      </c>
      <c r="B321" s="664" t="s">
        <v>460</v>
      </c>
      <c r="C321" s="664" t="s">
        <v>94</v>
      </c>
      <c r="D321" s="664"/>
      <c r="E321" s="664" t="s">
        <v>165</v>
      </c>
      <c r="F321" s="664" t="s">
        <v>585</v>
      </c>
      <c r="G321" s="664" t="s">
        <v>585</v>
      </c>
      <c r="H321" s="665">
        <v>2476</v>
      </c>
      <c r="I321" s="665">
        <v>2095</v>
      </c>
      <c r="J321" s="665">
        <v>381</v>
      </c>
      <c r="K321" s="668">
        <v>0.84612277867528274</v>
      </c>
      <c r="L321" s="668">
        <v>0.15387722132471729</v>
      </c>
      <c r="M321" s="668">
        <v>1</v>
      </c>
      <c r="N321" s="723"/>
      <c r="O321" s="675"/>
      <c r="P321" s="675"/>
      <c r="Q321" s="675"/>
      <c r="R321" s="675"/>
      <c r="S321" s="675"/>
      <c r="T321" s="675"/>
      <c r="U321" s="675"/>
      <c r="V321" s="675"/>
      <c r="W321" s="684" t="s">
        <v>69</v>
      </c>
      <c r="X321" s="676" t="s">
        <v>460</v>
      </c>
      <c r="Y321" s="689"/>
      <c r="Z321" s="689"/>
      <c r="AA321" s="676" t="s">
        <v>165</v>
      </c>
      <c r="AB321" s="690"/>
      <c r="AC321" s="691"/>
      <c r="AD321" s="665"/>
      <c r="AE321" s="686"/>
      <c r="AF321" s="668"/>
      <c r="AG321" s="679"/>
      <c r="AH321" s="675"/>
      <c r="AI321" s="711"/>
      <c r="AJ321" s="711"/>
      <c r="AK321" s="710"/>
    </row>
    <row r="322" spans="1:37" ht="38.25">
      <c r="A322" s="684" t="s">
        <v>68</v>
      </c>
      <c r="B322" s="664" t="s">
        <v>460</v>
      </c>
      <c r="C322" s="664" t="s">
        <v>162</v>
      </c>
      <c r="D322" s="664"/>
      <c r="E322" s="664" t="s">
        <v>166</v>
      </c>
      <c r="F322" s="664" t="s">
        <v>167</v>
      </c>
      <c r="G322" s="664" t="s">
        <v>168</v>
      </c>
      <c r="H322" s="665">
        <v>48</v>
      </c>
      <c r="I322" s="665">
        <v>4</v>
      </c>
      <c r="J322" s="665">
        <v>44</v>
      </c>
      <c r="K322" s="668">
        <v>8.3333333333333329E-2</v>
      </c>
      <c r="L322" s="668">
        <v>0.91666666666666663</v>
      </c>
      <c r="M322" s="668">
        <v>1</v>
      </c>
      <c r="N322" s="723"/>
      <c r="O322" s="675"/>
      <c r="P322" s="675"/>
      <c r="Q322" s="675"/>
      <c r="R322" s="675"/>
      <c r="S322" s="675"/>
      <c r="T322" s="675"/>
      <c r="U322" s="675"/>
      <c r="V322" s="675"/>
      <c r="W322" s="684" t="s">
        <v>68</v>
      </c>
      <c r="X322" s="676" t="s">
        <v>460</v>
      </c>
      <c r="Y322" s="689"/>
      <c r="Z322" s="689"/>
      <c r="AA322" s="676" t="s">
        <v>166</v>
      </c>
      <c r="AB322" s="690"/>
      <c r="AC322" s="691"/>
      <c r="AD322" s="665"/>
      <c r="AE322" s="686"/>
      <c r="AF322" s="668"/>
      <c r="AG322" s="679"/>
      <c r="AH322" s="675"/>
      <c r="AI322" s="711"/>
      <c r="AJ322" s="711"/>
      <c r="AK322" s="710"/>
    </row>
    <row r="323" spans="1:37" ht="38.25">
      <c r="A323" s="684" t="s">
        <v>169</v>
      </c>
      <c r="B323" s="664" t="s">
        <v>409</v>
      </c>
      <c r="C323" s="664" t="s">
        <v>170</v>
      </c>
      <c r="D323" s="664"/>
      <c r="E323" s="664" t="s">
        <v>171</v>
      </c>
      <c r="F323" s="664" t="s">
        <v>586</v>
      </c>
      <c r="G323" s="664" t="s">
        <v>587</v>
      </c>
      <c r="H323" s="665">
        <v>12895</v>
      </c>
      <c r="I323" s="665">
        <v>10684</v>
      </c>
      <c r="J323" s="665">
        <v>2211</v>
      </c>
      <c r="K323" s="668">
        <v>0.82853819309810006</v>
      </c>
      <c r="L323" s="668">
        <v>0.17146180690189997</v>
      </c>
      <c r="M323" s="668">
        <v>1</v>
      </c>
      <c r="N323" s="723"/>
      <c r="O323" s="675"/>
      <c r="P323" s="675"/>
      <c r="Q323" s="675"/>
      <c r="R323" s="675"/>
      <c r="S323" s="675"/>
      <c r="T323" s="675"/>
      <c r="U323" s="675"/>
      <c r="V323" s="675"/>
      <c r="W323" s="684" t="s">
        <v>169</v>
      </c>
      <c r="X323" s="676" t="s">
        <v>409</v>
      </c>
      <c r="Y323" s="689"/>
      <c r="Z323" s="689"/>
      <c r="AA323" s="676" t="s">
        <v>171</v>
      </c>
      <c r="AB323" s="690"/>
      <c r="AC323" s="691"/>
      <c r="AD323" s="665"/>
      <c r="AE323" s="686"/>
      <c r="AF323" s="668"/>
      <c r="AG323" s="679"/>
      <c r="AH323" s="675"/>
      <c r="AI323" s="711"/>
      <c r="AJ323" s="711"/>
      <c r="AK323" s="710"/>
    </row>
    <row r="324" spans="1:37" ht="25.5">
      <c r="A324" s="684" t="s">
        <v>172</v>
      </c>
      <c r="B324" s="664" t="s">
        <v>220</v>
      </c>
      <c r="C324" s="664" t="s">
        <v>94</v>
      </c>
      <c r="D324" s="664"/>
      <c r="E324" s="664" t="s">
        <v>173</v>
      </c>
      <c r="F324" s="664" t="s">
        <v>563</v>
      </c>
      <c r="G324" s="664" t="s">
        <v>575</v>
      </c>
      <c r="H324" s="665">
        <v>10582</v>
      </c>
      <c r="I324" s="665">
        <v>8606</v>
      </c>
      <c r="J324" s="665">
        <v>1976</v>
      </c>
      <c r="K324" s="668">
        <v>0.81326781326781328</v>
      </c>
      <c r="L324" s="668">
        <v>0.18673218673218672</v>
      </c>
      <c r="M324" s="668">
        <v>1</v>
      </c>
      <c r="N324" s="723"/>
      <c r="O324" s="675"/>
      <c r="P324" s="675"/>
      <c r="Q324" s="675"/>
      <c r="R324" s="675"/>
      <c r="S324" s="675"/>
      <c r="T324" s="675"/>
      <c r="U324" s="675"/>
      <c r="V324" s="675"/>
      <c r="W324" s="684" t="s">
        <v>172</v>
      </c>
      <c r="X324" s="676" t="s">
        <v>220</v>
      </c>
      <c r="Y324" s="689"/>
      <c r="Z324" s="694"/>
      <c r="AA324" s="676" t="s">
        <v>173</v>
      </c>
      <c r="AB324" s="690"/>
      <c r="AC324" s="691"/>
      <c r="AD324" s="665"/>
      <c r="AE324" s="686"/>
      <c r="AF324" s="668"/>
      <c r="AG324" s="679"/>
      <c r="AH324" s="675"/>
      <c r="AI324" s="711"/>
      <c r="AJ324" s="711"/>
      <c r="AK324" s="710"/>
    </row>
    <row r="325" spans="1:37" ht="25.5">
      <c r="A325" s="684" t="s">
        <v>84</v>
      </c>
      <c r="B325" s="664" t="s">
        <v>460</v>
      </c>
      <c r="C325" s="664" t="s">
        <v>94</v>
      </c>
      <c r="D325" s="664"/>
      <c r="E325" s="664" t="s">
        <v>174</v>
      </c>
      <c r="F325" s="664" t="s">
        <v>563</v>
      </c>
      <c r="G325" s="664" t="s">
        <v>575</v>
      </c>
      <c r="H325" s="665">
        <v>158</v>
      </c>
      <c r="I325" s="665">
        <v>108</v>
      </c>
      <c r="J325" s="665">
        <v>50</v>
      </c>
      <c r="K325" s="668">
        <v>0.68354430379746833</v>
      </c>
      <c r="L325" s="668">
        <v>0.31645569620253167</v>
      </c>
      <c r="M325" s="668">
        <v>1</v>
      </c>
      <c r="N325" s="723"/>
      <c r="O325" s="675"/>
      <c r="P325" s="675"/>
      <c r="Q325" s="675"/>
      <c r="R325" s="675"/>
      <c r="S325" s="675"/>
      <c r="T325" s="675"/>
      <c r="U325" s="675"/>
      <c r="V325" s="675"/>
      <c r="W325" s="684" t="s">
        <v>84</v>
      </c>
      <c r="X325" s="676" t="s">
        <v>460</v>
      </c>
      <c r="Y325" s="689"/>
      <c r="Z325" s="689"/>
      <c r="AA325" s="676" t="s">
        <v>174</v>
      </c>
      <c r="AB325" s="690"/>
      <c r="AC325" s="691"/>
      <c r="AD325" s="665"/>
      <c r="AE325" s="686"/>
      <c r="AF325" s="668"/>
      <c r="AG325" s="679"/>
      <c r="AH325" s="675"/>
      <c r="AI325" s="711"/>
      <c r="AJ325" s="711"/>
      <c r="AK325" s="710"/>
    </row>
    <row r="326" spans="1:37" ht="51">
      <c r="A326" s="684" t="s">
        <v>175</v>
      </c>
      <c r="B326" s="664" t="s">
        <v>640</v>
      </c>
      <c r="C326" s="664" t="s">
        <v>94</v>
      </c>
      <c r="D326" s="664" t="s">
        <v>637</v>
      </c>
      <c r="E326" s="664" t="s">
        <v>176</v>
      </c>
      <c r="F326" s="664" t="s">
        <v>563</v>
      </c>
      <c r="G326" s="664" t="s">
        <v>575</v>
      </c>
      <c r="H326" s="665">
        <v>65</v>
      </c>
      <c r="I326" s="665">
        <v>46</v>
      </c>
      <c r="J326" s="665">
        <v>19</v>
      </c>
      <c r="K326" s="668">
        <v>0.70769230769230773</v>
      </c>
      <c r="L326" s="668">
        <v>0.29230769230769232</v>
      </c>
      <c r="M326" s="668">
        <v>1</v>
      </c>
      <c r="N326" s="723"/>
      <c r="O326" s="675"/>
      <c r="P326" s="675"/>
      <c r="Q326" s="675"/>
      <c r="R326" s="675"/>
      <c r="S326" s="675"/>
      <c r="T326" s="675"/>
      <c r="U326" s="675"/>
      <c r="V326" s="675"/>
      <c r="W326" s="684" t="s">
        <v>175</v>
      </c>
      <c r="X326" s="676" t="s">
        <v>640</v>
      </c>
      <c r="Y326" s="664" t="s">
        <v>94</v>
      </c>
      <c r="Z326" s="664" t="s">
        <v>637</v>
      </c>
      <c r="AA326" s="676" t="s">
        <v>176</v>
      </c>
      <c r="AB326" s="690"/>
      <c r="AC326" s="691"/>
      <c r="AD326" s="665"/>
      <c r="AE326" s="686"/>
      <c r="AF326" s="668"/>
      <c r="AG326" s="679"/>
      <c r="AH326" s="675"/>
      <c r="AI326" s="711"/>
      <c r="AJ326" s="711"/>
      <c r="AK326" s="710"/>
    </row>
    <row r="327" spans="1:37" ht="38.25">
      <c r="A327" s="684" t="s">
        <v>177</v>
      </c>
      <c r="B327" s="664" t="s">
        <v>460</v>
      </c>
      <c r="C327" s="664" t="s">
        <v>94</v>
      </c>
      <c r="D327" s="664"/>
      <c r="E327" s="664" t="s">
        <v>178</v>
      </c>
      <c r="F327" s="664" t="s">
        <v>179</v>
      </c>
      <c r="G327" s="664" t="s">
        <v>180</v>
      </c>
      <c r="H327" s="665">
        <v>62</v>
      </c>
      <c r="I327" s="665">
        <v>11</v>
      </c>
      <c r="J327" s="665">
        <v>51</v>
      </c>
      <c r="K327" s="668">
        <v>0.17741935483870969</v>
      </c>
      <c r="L327" s="668">
        <v>0.82258064516129037</v>
      </c>
      <c r="M327" s="668">
        <v>1</v>
      </c>
      <c r="N327" s="723"/>
      <c r="O327" s="675"/>
      <c r="P327" s="675"/>
      <c r="Q327" s="675"/>
      <c r="R327" s="675"/>
      <c r="S327" s="675"/>
      <c r="T327" s="675"/>
      <c r="U327" s="675"/>
      <c r="V327" s="675"/>
      <c r="W327" s="684" t="s">
        <v>177</v>
      </c>
      <c r="X327" s="676" t="s">
        <v>460</v>
      </c>
      <c r="Y327" s="689"/>
      <c r="Z327" s="689"/>
      <c r="AA327" s="676" t="s">
        <v>178</v>
      </c>
      <c r="AB327" s="690"/>
      <c r="AC327" s="691"/>
      <c r="AD327" s="665"/>
      <c r="AE327" s="686"/>
      <c r="AF327" s="668"/>
      <c r="AG327" s="679"/>
      <c r="AH327" s="675"/>
      <c r="AI327" s="711"/>
      <c r="AJ327" s="711"/>
      <c r="AK327" s="710"/>
    </row>
    <row r="328" spans="1:37" ht="25.5">
      <c r="A328" s="684" t="s">
        <v>181</v>
      </c>
      <c r="B328" s="664" t="s">
        <v>460</v>
      </c>
      <c r="C328" s="664" t="s">
        <v>94</v>
      </c>
      <c r="D328" s="664"/>
      <c r="E328" s="664" t="s">
        <v>182</v>
      </c>
      <c r="F328" s="664" t="s">
        <v>140</v>
      </c>
      <c r="G328" s="664" t="s">
        <v>140</v>
      </c>
      <c r="H328" s="665">
        <v>583</v>
      </c>
      <c r="I328" s="665">
        <v>164</v>
      </c>
      <c r="J328" s="665">
        <v>419</v>
      </c>
      <c r="K328" s="668">
        <v>0.28130360205831906</v>
      </c>
      <c r="L328" s="668">
        <v>0.71869639794168094</v>
      </c>
      <c r="M328" s="668">
        <v>1</v>
      </c>
      <c r="N328" s="723"/>
      <c r="O328" s="675"/>
      <c r="P328" s="675"/>
      <c r="Q328" s="675"/>
      <c r="R328" s="675"/>
      <c r="S328" s="675"/>
      <c r="T328" s="675"/>
      <c r="U328" s="675"/>
      <c r="V328" s="675"/>
      <c r="W328" s="684" t="s">
        <v>181</v>
      </c>
      <c r="X328" s="676" t="s">
        <v>460</v>
      </c>
      <c r="Y328" s="689"/>
      <c r="Z328" s="689"/>
      <c r="AA328" s="676" t="s">
        <v>182</v>
      </c>
      <c r="AB328" s="690"/>
      <c r="AC328" s="691"/>
      <c r="AD328" s="665"/>
      <c r="AE328" s="686"/>
      <c r="AF328" s="668"/>
      <c r="AG328" s="679"/>
      <c r="AH328" s="675"/>
      <c r="AI328" s="711"/>
      <c r="AJ328" s="711"/>
      <c r="AK328" s="710"/>
    </row>
    <row r="329" spans="1:37" ht="25.5">
      <c r="A329" s="684" t="s">
        <v>183</v>
      </c>
      <c r="B329" s="664" t="s">
        <v>460</v>
      </c>
      <c r="C329" s="664" t="s">
        <v>94</v>
      </c>
      <c r="D329" s="664"/>
      <c r="E329" s="664" t="s">
        <v>184</v>
      </c>
      <c r="F329" s="664" t="s">
        <v>185</v>
      </c>
      <c r="G329" s="664" t="s">
        <v>186</v>
      </c>
      <c r="H329" s="665">
        <v>45</v>
      </c>
      <c r="I329" s="665">
        <v>4</v>
      </c>
      <c r="J329" s="665">
        <v>41</v>
      </c>
      <c r="K329" s="668">
        <v>8.8888888888888892E-2</v>
      </c>
      <c r="L329" s="668">
        <v>0.91111111111111109</v>
      </c>
      <c r="M329" s="668">
        <v>1</v>
      </c>
      <c r="N329" s="723"/>
      <c r="O329" s="675"/>
      <c r="P329" s="675"/>
      <c r="Q329" s="675"/>
      <c r="R329" s="675"/>
      <c r="S329" s="675"/>
      <c r="T329" s="675"/>
      <c r="U329" s="675"/>
      <c r="V329" s="675"/>
      <c r="W329" s="684" t="s">
        <v>183</v>
      </c>
      <c r="X329" s="676" t="s">
        <v>460</v>
      </c>
      <c r="Y329" s="689"/>
      <c r="Z329" s="689"/>
      <c r="AA329" s="676" t="s">
        <v>184</v>
      </c>
      <c r="AB329" s="690"/>
      <c r="AC329" s="691"/>
      <c r="AD329" s="665"/>
      <c r="AE329" s="686"/>
      <c r="AF329" s="668"/>
      <c r="AG329" s="679"/>
      <c r="AH329" s="675"/>
      <c r="AI329" s="711"/>
      <c r="AJ329" s="711"/>
      <c r="AK329" s="710"/>
    </row>
    <row r="330" spans="1:37" ht="25.5">
      <c r="A330" s="684" t="s">
        <v>187</v>
      </c>
      <c r="B330" s="664" t="s">
        <v>460</v>
      </c>
      <c r="C330" s="664" t="s">
        <v>94</v>
      </c>
      <c r="D330" s="664"/>
      <c r="E330" s="664" t="s">
        <v>188</v>
      </c>
      <c r="F330" s="664" t="s">
        <v>588</v>
      </c>
      <c r="G330" s="664" t="s">
        <v>589</v>
      </c>
      <c r="H330" s="665">
        <v>23</v>
      </c>
      <c r="I330" s="665">
        <v>0</v>
      </c>
      <c r="J330" s="665">
        <v>23</v>
      </c>
      <c r="K330" s="668">
        <v>0</v>
      </c>
      <c r="L330" s="668">
        <v>1</v>
      </c>
      <c r="M330" s="668">
        <v>1</v>
      </c>
      <c r="N330" s="723"/>
      <c r="O330" s="675"/>
      <c r="P330" s="675"/>
      <c r="Q330" s="675"/>
      <c r="R330" s="675"/>
      <c r="S330" s="675"/>
      <c r="T330" s="675"/>
      <c r="U330" s="675"/>
      <c r="V330" s="675"/>
      <c r="W330" s="684" t="s">
        <v>187</v>
      </c>
      <c r="X330" s="676" t="s">
        <v>460</v>
      </c>
      <c r="Y330" s="689"/>
      <c r="Z330" s="689"/>
      <c r="AA330" s="676" t="s">
        <v>188</v>
      </c>
      <c r="AB330" s="690"/>
      <c r="AC330" s="691"/>
      <c r="AD330" s="665"/>
      <c r="AE330" s="686"/>
      <c r="AF330" s="668"/>
      <c r="AG330" s="679"/>
      <c r="AH330" s="675"/>
      <c r="AI330" s="711"/>
      <c r="AJ330" s="711"/>
      <c r="AK330" s="710"/>
    </row>
    <row r="331" spans="1:37" ht="25.5">
      <c r="A331" s="684" t="s">
        <v>189</v>
      </c>
      <c r="B331" s="664" t="s">
        <v>460</v>
      </c>
      <c r="C331" s="664" t="s">
        <v>94</v>
      </c>
      <c r="D331" s="664"/>
      <c r="E331" s="664" t="s">
        <v>190</v>
      </c>
      <c r="F331" s="664" t="s">
        <v>98</v>
      </c>
      <c r="G331" s="664" t="s">
        <v>99</v>
      </c>
      <c r="H331" s="665">
        <v>16</v>
      </c>
      <c r="I331" s="665">
        <v>2</v>
      </c>
      <c r="J331" s="665">
        <v>14</v>
      </c>
      <c r="K331" s="668">
        <v>0.125</v>
      </c>
      <c r="L331" s="668">
        <v>0.875</v>
      </c>
      <c r="M331" s="668">
        <v>1</v>
      </c>
      <c r="N331" s="723"/>
      <c r="O331" s="675"/>
      <c r="P331" s="675"/>
      <c r="Q331" s="675"/>
      <c r="R331" s="675"/>
      <c r="S331" s="675"/>
      <c r="T331" s="675"/>
      <c r="U331" s="675"/>
      <c r="V331" s="675"/>
      <c r="W331" s="684" t="s">
        <v>189</v>
      </c>
      <c r="X331" s="676" t="s">
        <v>460</v>
      </c>
      <c r="Y331" s="689"/>
      <c r="Z331" s="689"/>
      <c r="AA331" s="676" t="s">
        <v>190</v>
      </c>
      <c r="AB331" s="690"/>
      <c r="AC331" s="691"/>
      <c r="AD331" s="665"/>
      <c r="AE331" s="686"/>
      <c r="AF331" s="668"/>
      <c r="AG331" s="679"/>
      <c r="AH331" s="675"/>
      <c r="AI331" s="711"/>
      <c r="AJ331" s="711"/>
      <c r="AK331" s="710"/>
    </row>
    <row r="332" spans="1:37" ht="25.5">
      <c r="A332" s="684" t="s">
        <v>191</v>
      </c>
      <c r="B332" s="664" t="s">
        <v>6</v>
      </c>
      <c r="C332" s="664" t="s">
        <v>192</v>
      </c>
      <c r="D332" s="664"/>
      <c r="E332" s="664" t="s">
        <v>193</v>
      </c>
      <c r="F332" s="664" t="s">
        <v>194</v>
      </c>
      <c r="G332" s="664" t="s">
        <v>194</v>
      </c>
      <c r="H332" s="665">
        <v>2257</v>
      </c>
      <c r="I332" s="665">
        <v>1725</v>
      </c>
      <c r="J332" s="665">
        <v>532</v>
      </c>
      <c r="K332" s="668">
        <v>0.76428887904297738</v>
      </c>
      <c r="L332" s="668">
        <v>0.2357111209570226</v>
      </c>
      <c r="M332" s="668">
        <v>1</v>
      </c>
      <c r="N332" s="723"/>
      <c r="O332" s="675"/>
      <c r="P332" s="675"/>
      <c r="Q332" s="675"/>
      <c r="R332" s="675"/>
      <c r="S332" s="675"/>
      <c r="T332" s="675"/>
      <c r="U332" s="675"/>
      <c r="V332" s="675"/>
      <c r="W332" s="684" t="s">
        <v>191</v>
      </c>
      <c r="X332" s="676" t="s">
        <v>6</v>
      </c>
      <c r="Y332" s="689"/>
      <c r="Z332" s="689"/>
      <c r="AA332" s="676" t="s">
        <v>193</v>
      </c>
      <c r="AB332" s="690"/>
      <c r="AC332" s="691"/>
      <c r="AD332" s="665"/>
      <c r="AE332" s="686"/>
      <c r="AF332" s="668"/>
      <c r="AG332" s="679"/>
      <c r="AH332" s="675"/>
      <c r="AI332" s="711"/>
      <c r="AJ332" s="711"/>
      <c r="AK332" s="710"/>
    </row>
    <row r="333" spans="1:37" ht="38.25">
      <c r="A333" s="684" t="s">
        <v>195</v>
      </c>
      <c r="B333" s="664" t="s">
        <v>6</v>
      </c>
      <c r="C333" s="664" t="s">
        <v>192</v>
      </c>
      <c r="D333" s="664"/>
      <c r="E333" s="664" t="s">
        <v>196</v>
      </c>
      <c r="F333" s="664" t="s">
        <v>197</v>
      </c>
      <c r="G333" s="664" t="s">
        <v>198</v>
      </c>
      <c r="H333" s="665">
        <v>14411</v>
      </c>
      <c r="I333" s="665">
        <v>10241</v>
      </c>
      <c r="J333" s="665">
        <v>4170</v>
      </c>
      <c r="K333" s="668">
        <v>0.71063770730691833</v>
      </c>
      <c r="L333" s="668">
        <v>0.28936229269308167</v>
      </c>
      <c r="M333" s="668">
        <v>1</v>
      </c>
      <c r="N333" s="723"/>
      <c r="O333" s="675"/>
      <c r="P333" s="675"/>
      <c r="Q333" s="675"/>
      <c r="R333" s="675"/>
      <c r="S333" s="675"/>
      <c r="T333" s="675"/>
      <c r="U333" s="675"/>
      <c r="V333" s="675"/>
      <c r="W333" s="684" t="s">
        <v>195</v>
      </c>
      <c r="X333" s="676" t="s">
        <v>6</v>
      </c>
      <c r="Y333" s="689"/>
      <c r="Z333" s="689"/>
      <c r="AA333" s="676" t="s">
        <v>196</v>
      </c>
      <c r="AB333" s="690"/>
      <c r="AC333" s="691"/>
      <c r="AD333" s="665"/>
      <c r="AE333" s="686"/>
      <c r="AF333" s="668"/>
      <c r="AG333" s="679"/>
      <c r="AH333" s="675"/>
      <c r="AI333" s="711"/>
      <c r="AJ333" s="711"/>
      <c r="AK333" s="710"/>
    </row>
    <row r="334" spans="1:37">
      <c r="A334" s="684" t="s">
        <v>51</v>
      </c>
      <c r="B334" s="664" t="s">
        <v>6</v>
      </c>
      <c r="C334" s="664" t="s">
        <v>199</v>
      </c>
      <c r="D334" s="664"/>
      <c r="E334" s="664" t="s">
        <v>200</v>
      </c>
      <c r="F334" s="664">
        <v>9732</v>
      </c>
      <c r="G334" s="664">
        <v>9732</v>
      </c>
      <c r="H334" s="665">
        <v>5492</v>
      </c>
      <c r="I334" s="665">
        <v>1527</v>
      </c>
      <c r="J334" s="665">
        <v>3965</v>
      </c>
      <c r="K334" s="668">
        <v>0.27804078659868903</v>
      </c>
      <c r="L334" s="668">
        <v>0.72195921340131097</v>
      </c>
      <c r="M334" s="668">
        <v>1</v>
      </c>
      <c r="N334" s="723"/>
      <c r="O334" s="675"/>
      <c r="P334" s="675"/>
      <c r="Q334" s="675"/>
      <c r="R334" s="675"/>
      <c r="S334" s="675"/>
      <c r="T334" s="675"/>
      <c r="U334" s="675"/>
      <c r="V334" s="675"/>
      <c r="W334" s="684" t="s">
        <v>51</v>
      </c>
      <c r="X334" s="676" t="s">
        <v>6</v>
      </c>
      <c r="Y334" s="689"/>
      <c r="Z334" s="689"/>
      <c r="AA334" s="676" t="s">
        <v>200</v>
      </c>
      <c r="AB334" s="690"/>
      <c r="AC334" s="691"/>
      <c r="AD334" s="665"/>
      <c r="AE334" s="686"/>
      <c r="AF334" s="668"/>
      <c r="AG334" s="679"/>
      <c r="AH334" s="675"/>
      <c r="AI334" s="711"/>
      <c r="AJ334" s="711"/>
      <c r="AK334" s="710"/>
    </row>
    <row r="335" spans="1:37" ht="15" thickBot="1">
      <c r="A335" s="684" t="s">
        <v>49</v>
      </c>
      <c r="B335" s="664" t="s">
        <v>6</v>
      </c>
      <c r="C335" s="664" t="s">
        <v>201</v>
      </c>
      <c r="D335" s="664"/>
      <c r="E335" s="664" t="s">
        <v>202</v>
      </c>
      <c r="F335" s="664">
        <v>9823</v>
      </c>
      <c r="G335" s="664">
        <v>9823</v>
      </c>
      <c r="H335" s="665">
        <v>3877</v>
      </c>
      <c r="I335" s="665">
        <v>1381</v>
      </c>
      <c r="J335" s="665">
        <v>2496</v>
      </c>
      <c r="K335" s="668">
        <v>0.35620324993551716</v>
      </c>
      <c r="L335" s="668">
        <v>0.64379675006448289</v>
      </c>
      <c r="M335" s="668">
        <v>1</v>
      </c>
      <c r="N335" s="723"/>
      <c r="O335" s="675"/>
      <c r="P335" s="675"/>
      <c r="Q335" s="675"/>
      <c r="R335" s="675"/>
      <c r="S335" s="675"/>
      <c r="T335" s="675"/>
      <c r="U335" s="675"/>
      <c r="V335" s="675"/>
      <c r="W335" s="684" t="s">
        <v>49</v>
      </c>
      <c r="X335" s="676" t="s">
        <v>6</v>
      </c>
      <c r="Y335" s="689"/>
      <c r="Z335" s="689"/>
      <c r="AA335" s="676" t="s">
        <v>202</v>
      </c>
      <c r="AB335" s="690"/>
      <c r="AC335" s="691"/>
      <c r="AD335" s="665"/>
      <c r="AE335" s="713"/>
      <c r="AF335" s="702"/>
      <c r="AG335" s="679"/>
      <c r="AH335" s="675"/>
      <c r="AI335" s="711"/>
      <c r="AJ335" s="711"/>
      <c r="AK335" s="710"/>
    </row>
    <row r="336" spans="1:37" ht="20.25">
      <c r="A336" s="726"/>
      <c r="B336" s="628"/>
      <c r="C336" s="481"/>
      <c r="D336" s="481"/>
      <c r="E336" s="481"/>
      <c r="F336" s="481"/>
      <c r="G336" s="481"/>
      <c r="H336" s="727"/>
      <c r="I336" s="727"/>
      <c r="J336" s="727"/>
      <c r="K336" s="563"/>
      <c r="L336" s="563"/>
      <c r="M336" s="563"/>
      <c r="N336" s="563"/>
      <c r="O336" s="563"/>
      <c r="P336" s="563"/>
      <c r="Q336" s="563"/>
      <c r="R336" s="563"/>
      <c r="S336" s="563"/>
      <c r="T336" s="563"/>
      <c r="U336" s="563"/>
      <c r="V336" s="563"/>
      <c r="W336" s="563"/>
      <c r="X336" s="563"/>
      <c r="Y336" s="563"/>
      <c r="Z336" s="563"/>
      <c r="AA336" s="563"/>
      <c r="AB336" s="563"/>
      <c r="AC336" s="563"/>
      <c r="AD336" s="563"/>
      <c r="AE336" s="563"/>
      <c r="AF336" s="563"/>
      <c r="AG336" s="563"/>
      <c r="AH336" s="563"/>
      <c r="AI336" s="728"/>
      <c r="AJ336" s="728"/>
      <c r="AK336" s="729"/>
    </row>
    <row r="337"/>
    <row r="338"/>
    <row r="339"/>
    <row r="340"/>
    <row r="341"/>
  </sheetData>
  <protectedRanges>
    <protectedRange sqref="AD10:AE60 H120:J170 H175:J225 H230:J280 H285:J335 AD285:AD335" name="numbers_2"/>
    <protectedRange sqref="AD120:AE170 AD175:AE225 AD230:AE280 AE285:AE335" name="numbers_3"/>
    <protectedRange sqref="H10:J60" name="numbers"/>
    <protectedRange sqref="H65:J115" name="numbers_1"/>
    <protectedRange sqref="AD65:AE115" name="numbers_5"/>
  </protectedRanges>
  <mergeCells count="205">
    <mergeCell ref="M8:M9"/>
    <mergeCell ref="K8:K9"/>
    <mergeCell ref="J63:J64"/>
    <mergeCell ref="A8:A9"/>
    <mergeCell ref="B8:B9"/>
    <mergeCell ref="H8:H9"/>
    <mergeCell ref="I8:I9"/>
    <mergeCell ref="J8:J9"/>
    <mergeCell ref="Y173:Y174"/>
    <mergeCell ref="O63:O64"/>
    <mergeCell ref="P63:P64"/>
    <mergeCell ref="O173:O174"/>
    <mergeCell ref="P173:P174"/>
    <mergeCell ref="X63:X64"/>
    <mergeCell ref="U63:U64"/>
    <mergeCell ref="O118:O119"/>
    <mergeCell ref="P118:P119"/>
    <mergeCell ref="T8:T9"/>
    <mergeCell ref="R8:R9"/>
    <mergeCell ref="S8:S9"/>
    <mergeCell ref="W8:W9"/>
    <mergeCell ref="X8:X9"/>
    <mergeCell ref="W63:W64"/>
    <mergeCell ref="S63:S64"/>
    <mergeCell ref="Z173:Z174"/>
    <mergeCell ref="W118:W119"/>
    <mergeCell ref="X118:X119"/>
    <mergeCell ref="Y118:Y119"/>
    <mergeCell ref="Z118:Z119"/>
    <mergeCell ref="Y63:Y64"/>
    <mergeCell ref="Z63:Z64"/>
    <mergeCell ref="A1:B1"/>
    <mergeCell ref="M63:M64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C8:C9"/>
    <mergeCell ref="D8:D9"/>
    <mergeCell ref="E8:E9"/>
    <mergeCell ref="F8:F9"/>
    <mergeCell ref="L8:L9"/>
    <mergeCell ref="G8:G9"/>
    <mergeCell ref="O8:O9"/>
    <mergeCell ref="Q63:Q64"/>
    <mergeCell ref="W173:W174"/>
    <mergeCell ref="X173:X174"/>
    <mergeCell ref="AK63:AK64"/>
    <mergeCell ref="AH173:AH174"/>
    <mergeCell ref="AI8:AI9"/>
    <mergeCell ref="AJ8:AJ9"/>
    <mergeCell ref="AK8:AK9"/>
    <mergeCell ref="AK118:AK119"/>
    <mergeCell ref="AI173:AI174"/>
    <mergeCell ref="AJ173:AJ174"/>
    <mergeCell ref="AK173:AK174"/>
    <mergeCell ref="AH8:AH9"/>
    <mergeCell ref="AH118:AH119"/>
    <mergeCell ref="AI118:AI119"/>
    <mergeCell ref="AH63:AH64"/>
    <mergeCell ref="AI63:AI64"/>
    <mergeCell ref="AJ63:AJ64"/>
    <mergeCell ref="AD118:AD119"/>
    <mergeCell ref="AE118:AE119"/>
    <mergeCell ref="AF118:AF119"/>
    <mergeCell ref="AJ118:AJ119"/>
    <mergeCell ref="AF63:AF64"/>
    <mergeCell ref="AB173:AB174"/>
    <mergeCell ref="AH228:AH229"/>
    <mergeCell ref="AI228:AI229"/>
    <mergeCell ref="AJ228:AJ229"/>
    <mergeCell ref="AK228:AK229"/>
    <mergeCell ref="W228:W229"/>
    <mergeCell ref="X228:X229"/>
    <mergeCell ref="Y228:Y229"/>
    <mergeCell ref="Z228:Z229"/>
    <mergeCell ref="AA228:AA229"/>
    <mergeCell ref="AB228:AB229"/>
    <mergeCell ref="AC228:AC229"/>
    <mergeCell ref="AD228:AD229"/>
    <mergeCell ref="AE228:AE229"/>
    <mergeCell ref="AF228:AF229"/>
    <mergeCell ref="AC173:AC174"/>
    <mergeCell ref="AD173:AD174"/>
    <mergeCell ref="AE173:AE174"/>
    <mergeCell ref="AF173:AF174"/>
    <mergeCell ref="AA63:AA64"/>
    <mergeCell ref="AB63:AB64"/>
    <mergeCell ref="AC63:AC64"/>
    <mergeCell ref="AD63:AD64"/>
    <mergeCell ref="AE63:AE64"/>
    <mergeCell ref="AA173:AA174"/>
    <mergeCell ref="AB118:AB119"/>
    <mergeCell ref="AC118:AC119"/>
    <mergeCell ref="Y8:Y9"/>
    <mergeCell ref="Z8:Z9"/>
    <mergeCell ref="AA8:AA9"/>
    <mergeCell ref="AB8:AB9"/>
    <mergeCell ref="AC8:AC9"/>
    <mergeCell ref="AD8:AD9"/>
    <mergeCell ref="AE8:AE9"/>
    <mergeCell ref="AF8:AF9"/>
    <mergeCell ref="AA118:AA119"/>
    <mergeCell ref="M228:M229"/>
    <mergeCell ref="P8:P9"/>
    <mergeCell ref="Q8:Q9"/>
    <mergeCell ref="K228:K229"/>
    <mergeCell ref="L228:L229"/>
    <mergeCell ref="M173:M174"/>
    <mergeCell ref="A228:A229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A173:A174"/>
    <mergeCell ref="C173:C174"/>
    <mergeCell ref="M118:M119"/>
    <mergeCell ref="K118:K119"/>
    <mergeCell ref="L118:L119"/>
    <mergeCell ref="K173:K174"/>
    <mergeCell ref="B228:B229"/>
    <mergeCell ref="L173:L174"/>
    <mergeCell ref="G173:G174"/>
    <mergeCell ref="H173:H174"/>
    <mergeCell ref="I173:I174"/>
    <mergeCell ref="J173:J174"/>
    <mergeCell ref="I63:I64"/>
    <mergeCell ref="A63:A64"/>
    <mergeCell ref="C63:C64"/>
    <mergeCell ref="D63:D64"/>
    <mergeCell ref="E63:E64"/>
    <mergeCell ref="F63:F64"/>
    <mergeCell ref="D173:D174"/>
    <mergeCell ref="E173:E174"/>
    <mergeCell ref="F173:F174"/>
    <mergeCell ref="B118:B119"/>
    <mergeCell ref="B173:B174"/>
    <mergeCell ref="A118:A119"/>
    <mergeCell ref="B63:B64"/>
    <mergeCell ref="K63:K64"/>
    <mergeCell ref="L63:L64"/>
    <mergeCell ref="G63:G64"/>
    <mergeCell ref="H63:H64"/>
    <mergeCell ref="U8:U9"/>
    <mergeCell ref="U173:U174"/>
    <mergeCell ref="O228:O229"/>
    <mergeCell ref="P228:P229"/>
    <mergeCell ref="Q228:Q229"/>
    <mergeCell ref="R228:R229"/>
    <mergeCell ref="S228:S229"/>
    <mergeCell ref="T228:T229"/>
    <mergeCell ref="U228:U229"/>
    <mergeCell ref="R173:R174"/>
    <mergeCell ref="S173:S174"/>
    <mergeCell ref="T173:T174"/>
    <mergeCell ref="Q173:Q174"/>
    <mergeCell ref="Q118:Q119"/>
    <mergeCell ref="R118:R119"/>
    <mergeCell ref="T118:T119"/>
    <mergeCell ref="S118:S119"/>
    <mergeCell ref="U118:U119"/>
    <mergeCell ref="R63:R64"/>
    <mergeCell ref="T63:T64"/>
    <mergeCell ref="A283:A284"/>
    <mergeCell ref="B283:B284"/>
    <mergeCell ref="C283:C284"/>
    <mergeCell ref="D283:D284"/>
    <mergeCell ref="E283:E284"/>
    <mergeCell ref="F283:F284"/>
    <mergeCell ref="G283:G284"/>
    <mergeCell ref="H283:H284"/>
    <mergeCell ref="I283:I284"/>
    <mergeCell ref="J283:J284"/>
    <mergeCell ref="K283:K284"/>
    <mergeCell ref="L283:L284"/>
    <mergeCell ref="M283:M284"/>
    <mergeCell ref="O283:O284"/>
    <mergeCell ref="P283:P284"/>
    <mergeCell ref="Q283:Q284"/>
    <mergeCell ref="R283:R284"/>
    <mergeCell ref="S283:S284"/>
    <mergeCell ref="AD283:AD284"/>
    <mergeCell ref="AE283:AE284"/>
    <mergeCell ref="AF283:AF284"/>
    <mergeCell ref="AH283:AH284"/>
    <mergeCell ref="AI283:AI284"/>
    <mergeCell ref="AJ283:AJ284"/>
    <mergeCell ref="AK283:AK284"/>
    <mergeCell ref="T283:T284"/>
    <mergeCell ref="U283:U284"/>
    <mergeCell ref="W283:W284"/>
    <mergeCell ref="X283:X284"/>
    <mergeCell ref="Y283:Y284"/>
    <mergeCell ref="Z283:Z284"/>
    <mergeCell ref="AA283:AA284"/>
    <mergeCell ref="AB283:AB284"/>
    <mergeCell ref="AC283:AC284"/>
  </mergeCells>
  <pageMargins left="0.23622047244094491" right="0.19685039370078741" top="0.19685039370078741" bottom="0.19685039370078741" header="0.15748031496062992" footer="0.15748031496062992"/>
  <pageSetup paperSize="9" scale="14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B2" sqref="B2"/>
    </sheetView>
  </sheetViews>
  <sheetFormatPr defaultColWidth="0" defaultRowHeight="15" zeroHeight="1"/>
  <cols>
    <col min="1" max="1" width="35.140625" bestFit="1" customWidth="1"/>
    <col min="2" max="2" width="1.5703125" customWidth="1"/>
    <col min="3" max="3" width="35.140625" bestFit="1" customWidth="1"/>
    <col min="4" max="4" width="19" bestFit="1" customWidth="1"/>
    <col min="5" max="5" width="35.140625" bestFit="1" customWidth="1"/>
    <col min="6" max="6" width="18.5703125" bestFit="1" customWidth="1"/>
    <col min="7" max="16384" width="9.140625" hidden="1"/>
  </cols>
  <sheetData>
    <row r="1" spans="1:6">
      <c r="A1" s="174" t="s">
        <v>397</v>
      </c>
      <c r="B1" s="177"/>
      <c r="C1" s="174" t="s">
        <v>397</v>
      </c>
      <c r="D1" s="178" t="s">
        <v>418</v>
      </c>
      <c r="E1" s="174" t="s">
        <v>397</v>
      </c>
      <c r="F1" s="178" t="s">
        <v>419</v>
      </c>
    </row>
    <row r="2" spans="1:6">
      <c r="A2" t="s">
        <v>398</v>
      </c>
      <c r="B2" s="177"/>
      <c r="C2" t="s">
        <v>398</v>
      </c>
      <c r="E2" t="s">
        <v>398</v>
      </c>
    </row>
    <row r="3" spans="1:6">
      <c r="A3" t="s">
        <v>399</v>
      </c>
      <c r="B3" s="177"/>
      <c r="C3" t="s">
        <v>399</v>
      </c>
      <c r="E3" t="s">
        <v>399</v>
      </c>
    </row>
    <row r="4" spans="1:6">
      <c r="A4" t="s">
        <v>400</v>
      </c>
      <c r="B4" s="177"/>
      <c r="C4" t="s">
        <v>400</v>
      </c>
      <c r="E4" t="s">
        <v>400</v>
      </c>
    </row>
    <row r="5" spans="1:6">
      <c r="A5" t="s">
        <v>401</v>
      </c>
      <c r="B5" s="177"/>
      <c r="C5" t="s">
        <v>401</v>
      </c>
      <c r="E5" t="s">
        <v>401</v>
      </c>
    </row>
    <row r="6" spans="1:6">
      <c r="A6" t="s">
        <v>402</v>
      </c>
      <c r="B6" s="177"/>
      <c r="C6" t="s">
        <v>402</v>
      </c>
      <c r="E6" t="s">
        <v>402</v>
      </c>
    </row>
    <row r="7" spans="1:6">
      <c r="A7" t="s">
        <v>403</v>
      </c>
      <c r="B7" s="177"/>
      <c r="C7" t="s">
        <v>403</v>
      </c>
      <c r="E7" t="s">
        <v>403</v>
      </c>
    </row>
    <row r="8" spans="1:6">
      <c r="A8" t="s">
        <v>404</v>
      </c>
      <c r="B8" s="177"/>
      <c r="C8" t="s">
        <v>404</v>
      </c>
      <c r="E8" t="s">
        <v>404</v>
      </c>
    </row>
    <row r="9" spans="1:6">
      <c r="A9" t="s">
        <v>405</v>
      </c>
      <c r="B9" s="177"/>
      <c r="C9" t="s">
        <v>405</v>
      </c>
      <c r="E9" t="s">
        <v>405</v>
      </c>
    </row>
    <row r="10" spans="1:6">
      <c r="A10" t="s">
        <v>406</v>
      </c>
      <c r="B10" s="177"/>
      <c r="C10" t="s">
        <v>406</v>
      </c>
      <c r="E10" t="s">
        <v>406</v>
      </c>
    </row>
    <row r="11" spans="1:6">
      <c r="A11" t="s">
        <v>407</v>
      </c>
      <c r="B11" s="177"/>
      <c r="C11" t="s">
        <v>407</v>
      </c>
      <c r="E11" t="s">
        <v>407</v>
      </c>
    </row>
    <row r="12" spans="1:6">
      <c r="A12" t="s">
        <v>31</v>
      </c>
      <c r="B12" s="177"/>
      <c r="C12" t="s">
        <v>31</v>
      </c>
      <c r="E12" t="s">
        <v>31</v>
      </c>
    </row>
    <row r="13" spans="1:6">
      <c r="A13" t="s">
        <v>218</v>
      </c>
      <c r="B13" s="177"/>
      <c r="C13" t="s">
        <v>218</v>
      </c>
      <c r="E13" t="s">
        <v>218</v>
      </c>
    </row>
    <row r="14" spans="1:6">
      <c r="A14" t="s">
        <v>29</v>
      </c>
      <c r="B14" s="177"/>
      <c r="C14" t="s">
        <v>29</v>
      </c>
      <c r="E14" t="s">
        <v>29</v>
      </c>
    </row>
    <row r="15" spans="1:6">
      <c r="A15" t="s">
        <v>40</v>
      </c>
      <c r="B15" s="177"/>
      <c r="C15" t="s">
        <v>40</v>
      </c>
      <c r="E15" t="s">
        <v>40</v>
      </c>
    </row>
    <row r="16" spans="1:6">
      <c r="A16" t="s">
        <v>408</v>
      </c>
      <c r="B16" s="177"/>
      <c r="C16" t="s">
        <v>408</v>
      </c>
      <c r="E16" t="s">
        <v>408</v>
      </c>
    </row>
    <row r="17" spans="1:6">
      <c r="A17" t="s">
        <v>32</v>
      </c>
      <c r="B17" s="177"/>
      <c r="C17" t="s">
        <v>32</v>
      </c>
      <c r="E17" t="s">
        <v>32</v>
      </c>
    </row>
    <row r="18" spans="1:6">
      <c r="A18" t="s">
        <v>220</v>
      </c>
      <c r="B18" s="177"/>
      <c r="C18" t="s">
        <v>220</v>
      </c>
      <c r="E18" t="s">
        <v>220</v>
      </c>
    </row>
    <row r="19" spans="1:6">
      <c r="A19" t="s">
        <v>409</v>
      </c>
      <c r="B19" s="177"/>
      <c r="C19" t="s">
        <v>409</v>
      </c>
      <c r="E19" t="s">
        <v>409</v>
      </c>
    </row>
    <row r="20" spans="1:6">
      <c r="A20" t="s">
        <v>410</v>
      </c>
      <c r="B20" s="177"/>
      <c r="C20" t="s">
        <v>410</v>
      </c>
      <c r="D20" t="s">
        <v>421</v>
      </c>
      <c r="E20" t="s">
        <v>410</v>
      </c>
      <c r="F20" t="s">
        <v>420</v>
      </c>
    </row>
    <row r="21" spans="1:6">
      <c r="A21" t="s">
        <v>57</v>
      </c>
      <c r="B21" s="177"/>
      <c r="C21" t="s">
        <v>57</v>
      </c>
      <c r="E21" t="s">
        <v>57</v>
      </c>
    </row>
    <row r="22" spans="1:6">
      <c r="A22" t="s">
        <v>411</v>
      </c>
      <c r="B22" s="177"/>
      <c r="C22" t="s">
        <v>411</v>
      </c>
      <c r="E22" t="s">
        <v>411</v>
      </c>
    </row>
    <row r="23" spans="1:6">
      <c r="A23" t="s">
        <v>412</v>
      </c>
      <c r="B23" s="177"/>
      <c r="C23" t="s">
        <v>412</v>
      </c>
      <c r="E23" t="s">
        <v>412</v>
      </c>
    </row>
    <row r="24" spans="1:6">
      <c r="A24" t="s">
        <v>413</v>
      </c>
      <c r="B24" s="177"/>
      <c r="C24" t="s">
        <v>413</v>
      </c>
      <c r="E24" t="s">
        <v>413</v>
      </c>
    </row>
    <row r="25" spans="1:6">
      <c r="A25" t="s">
        <v>414</v>
      </c>
      <c r="B25" s="177"/>
      <c r="C25" t="s">
        <v>414</v>
      </c>
      <c r="E25" t="s">
        <v>414</v>
      </c>
    </row>
    <row r="26" spans="1:6">
      <c r="A26" t="s">
        <v>415</v>
      </c>
      <c r="B26" s="177"/>
      <c r="C26" t="s">
        <v>415</v>
      </c>
      <c r="E26" t="s">
        <v>415</v>
      </c>
    </row>
    <row r="27" spans="1:6">
      <c r="A27" t="s">
        <v>416</v>
      </c>
      <c r="B27" s="177"/>
      <c r="C27" t="s">
        <v>416</v>
      </c>
      <c r="E27" t="s">
        <v>416</v>
      </c>
    </row>
    <row r="28" spans="1:6">
      <c r="A28" t="s">
        <v>417</v>
      </c>
      <c r="B28" s="177"/>
      <c r="C28" t="s">
        <v>417</v>
      </c>
      <c r="E28" t="s">
        <v>417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12"/>
  <sheetViews>
    <sheetView zoomScale="70" zoomScaleNormal="70" workbookViewId="0">
      <pane ySplit="7" topLeftCell="A233" activePane="bottomLeft" state="frozen"/>
      <selection pane="bottomLeft" activeCell="A237" sqref="A237"/>
    </sheetView>
  </sheetViews>
  <sheetFormatPr defaultColWidth="9.140625" defaultRowHeight="15" zeroHeight="1"/>
  <cols>
    <col min="1" max="1" width="64.42578125" style="12" customWidth="1"/>
    <col min="2" max="2" width="22.42578125" style="12" customWidth="1"/>
    <col min="3" max="3" width="29.140625" style="12" customWidth="1"/>
    <col min="4" max="4" width="18.140625" style="12" bestFit="1" customWidth="1"/>
    <col min="5" max="5" width="28.28515625" style="12" customWidth="1"/>
    <col min="6" max="6" width="27.28515625" style="12" customWidth="1"/>
    <col min="7" max="7" width="20.5703125" style="12" bestFit="1" customWidth="1"/>
    <col min="8" max="8" width="15.28515625" style="12" bestFit="1" customWidth="1"/>
    <col min="9" max="9" width="17.140625" style="12" bestFit="1" customWidth="1"/>
    <col min="10" max="10" width="11.42578125" style="12" customWidth="1"/>
    <col min="11" max="11" width="10.5703125" style="12" customWidth="1"/>
    <col min="12" max="12" width="18.28515625" style="12" bestFit="1" customWidth="1"/>
    <col min="13" max="13" width="18.140625" style="12" bestFit="1" customWidth="1"/>
    <col min="14" max="14" width="19.7109375" style="12" bestFit="1" customWidth="1"/>
    <col min="15" max="15" width="10.7109375" style="12" customWidth="1"/>
    <col min="16" max="16" width="11.7109375" style="12" bestFit="1" customWidth="1"/>
    <col min="17" max="17" width="21" style="12" bestFit="1" customWidth="1"/>
    <col min="18" max="18" width="8.85546875" style="12" customWidth="1"/>
    <col min="19" max="19" width="7.42578125" style="12" customWidth="1"/>
    <col min="20" max="20" width="9.140625" style="12" customWidth="1"/>
    <col min="21" max="21" width="9.140625" style="12" hidden="1" customWidth="1"/>
    <col min="22" max="22" width="9.140625" style="96" hidden="1" customWidth="1"/>
    <col min="23" max="23" width="12.5703125" style="96" hidden="1" customWidth="1"/>
    <col min="24" max="24" width="38.42578125" style="96" hidden="1" customWidth="1"/>
    <col min="25" max="25" width="13.5703125" style="96" hidden="1" customWidth="1"/>
    <col min="26" max="26" width="9.28515625" style="96" hidden="1" customWidth="1"/>
    <col min="27" max="27" width="38.42578125" style="96" hidden="1" customWidth="1"/>
    <col min="28" max="28" width="10" style="12" hidden="1" customWidth="1"/>
    <col min="29" max="29" width="7" style="12" hidden="1" customWidth="1"/>
    <col min="30" max="31" width="10.140625" style="12" bestFit="1" customWidth="1"/>
    <col min="32" max="37" width="9.28515625" style="12" bestFit="1" customWidth="1"/>
    <col min="38" max="16384" width="9.140625" style="12"/>
  </cols>
  <sheetData>
    <row r="1" spans="1:39">
      <c r="A1" s="11" t="s">
        <v>0</v>
      </c>
      <c r="B1" s="135" t="s">
        <v>1</v>
      </c>
      <c r="D1" s="12" t="s">
        <v>348</v>
      </c>
    </row>
    <row r="2" spans="1:39" ht="18.95" customHeight="1">
      <c r="A2" s="11" t="s">
        <v>215</v>
      </c>
      <c r="B2" s="135">
        <v>2013</v>
      </c>
      <c r="D2" s="96"/>
      <c r="E2" s="12" t="s">
        <v>349</v>
      </c>
      <c r="I2" s="13"/>
    </row>
    <row r="3" spans="1:39" ht="18.95" customHeight="1">
      <c r="H3" s="14"/>
      <c r="I3" s="14"/>
    </row>
    <row r="4" spans="1:39" ht="18.95" customHeight="1">
      <c r="A4" s="15" t="s">
        <v>216</v>
      </c>
      <c r="B4" s="16"/>
      <c r="C4" s="16" t="s">
        <v>217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39" ht="18.95" customHeight="1">
      <c r="A5" s="18"/>
      <c r="B5" s="797" t="s">
        <v>322</v>
      </c>
      <c r="C5" s="19" t="s">
        <v>31</v>
      </c>
      <c r="D5" s="19" t="s">
        <v>29</v>
      </c>
      <c r="E5" s="19" t="s">
        <v>29</v>
      </c>
      <c r="F5" s="19" t="s">
        <v>40</v>
      </c>
      <c r="G5" s="19" t="s">
        <v>40</v>
      </c>
      <c r="H5" s="19" t="s">
        <v>218</v>
      </c>
      <c r="I5" s="19" t="s">
        <v>219</v>
      </c>
      <c r="J5" s="19" t="s">
        <v>32</v>
      </c>
      <c r="K5" s="19" t="s">
        <v>220</v>
      </c>
      <c r="L5" s="19" t="s">
        <v>221</v>
      </c>
      <c r="M5" s="19" t="s">
        <v>222</v>
      </c>
      <c r="N5" s="20" t="s">
        <v>223</v>
      </c>
      <c r="O5" s="21"/>
      <c r="P5" s="20" t="s">
        <v>223</v>
      </c>
      <c r="Q5" s="22"/>
      <c r="R5" s="20" t="s">
        <v>223</v>
      </c>
      <c r="S5" s="22"/>
    </row>
    <row r="6" spans="1:39" ht="18.95" customHeight="1">
      <c r="A6" s="23"/>
      <c r="B6" s="798"/>
      <c r="C6" s="24"/>
      <c r="D6" s="24" t="s">
        <v>224</v>
      </c>
      <c r="E6" s="24" t="s">
        <v>225</v>
      </c>
      <c r="F6" s="24" t="s">
        <v>224</v>
      </c>
      <c r="G6" s="24" t="s">
        <v>225</v>
      </c>
      <c r="H6" s="24"/>
      <c r="I6" s="24" t="s">
        <v>226</v>
      </c>
      <c r="J6" s="24"/>
      <c r="K6" s="24"/>
      <c r="L6" s="24" t="s">
        <v>227</v>
      </c>
      <c r="M6" s="25" t="s">
        <v>228</v>
      </c>
      <c r="N6" s="26" t="s">
        <v>229</v>
      </c>
      <c r="O6" s="27"/>
      <c r="P6" s="26" t="s">
        <v>229</v>
      </c>
      <c r="Q6" s="28"/>
      <c r="R6" s="26" t="s">
        <v>229</v>
      </c>
      <c r="S6" s="28"/>
    </row>
    <row r="7" spans="1:39" ht="18.95" customHeight="1">
      <c r="A7" s="23"/>
      <c r="B7" s="799"/>
      <c r="C7" s="24"/>
      <c r="D7" s="24"/>
      <c r="E7" s="24"/>
      <c r="F7" s="24"/>
      <c r="G7" s="24"/>
      <c r="H7" s="24"/>
      <c r="I7" s="24"/>
      <c r="J7" s="24"/>
      <c r="K7" s="29"/>
      <c r="L7" s="29"/>
      <c r="M7" s="30"/>
      <c r="N7" s="31" t="s">
        <v>230</v>
      </c>
      <c r="O7" s="31" t="s">
        <v>231</v>
      </c>
      <c r="P7" s="31" t="s">
        <v>232</v>
      </c>
      <c r="Q7" s="31" t="s">
        <v>233</v>
      </c>
      <c r="R7" s="31" t="s">
        <v>234</v>
      </c>
      <c r="S7" s="31" t="s">
        <v>235</v>
      </c>
      <c r="V7" s="96" t="s">
        <v>343</v>
      </c>
    </row>
    <row r="8" spans="1:39" ht="18.95" customHeight="1" thickBot="1">
      <c r="A8" s="32" t="s">
        <v>323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39" ht="18.95" customHeight="1">
      <c r="A9" s="34" t="s">
        <v>203</v>
      </c>
      <c r="B9" s="83">
        <v>249056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V9" s="803">
        <v>2004</v>
      </c>
      <c r="W9" s="804"/>
      <c r="X9" s="97">
        <v>0</v>
      </c>
      <c r="Y9" s="97"/>
      <c r="Z9" s="97">
        <v>0</v>
      </c>
      <c r="AA9" s="97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86">
        <v>0</v>
      </c>
      <c r="AH9" s="86">
        <v>0</v>
      </c>
      <c r="AI9" s="86">
        <v>0</v>
      </c>
      <c r="AJ9" s="86">
        <v>0</v>
      </c>
      <c r="AK9" s="86">
        <v>0</v>
      </c>
      <c r="AL9" s="85"/>
      <c r="AM9" s="85"/>
    </row>
    <row r="10" spans="1:39" ht="18.95" customHeight="1">
      <c r="A10" s="34" t="s">
        <v>204</v>
      </c>
      <c r="B10" s="83">
        <v>253474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V10" s="800">
        <v>2005</v>
      </c>
      <c r="W10" s="801"/>
      <c r="X10" s="97">
        <v>0</v>
      </c>
      <c r="Y10" s="97"/>
      <c r="Z10" s="97">
        <v>0</v>
      </c>
      <c r="AA10" s="97">
        <v>0</v>
      </c>
      <c r="AB10" s="86">
        <v>0</v>
      </c>
      <c r="AC10" s="86">
        <v>0</v>
      </c>
      <c r="AD10" s="86">
        <v>0</v>
      </c>
      <c r="AE10" s="86">
        <v>0</v>
      </c>
      <c r="AF10" s="86">
        <v>0</v>
      </c>
      <c r="AG10" s="86">
        <v>0</v>
      </c>
      <c r="AH10" s="86">
        <v>0</v>
      </c>
      <c r="AI10" s="86">
        <v>0</v>
      </c>
      <c r="AJ10" s="86">
        <v>0</v>
      </c>
      <c r="AK10" s="86">
        <v>0</v>
      </c>
    </row>
    <row r="11" spans="1:39" ht="18.95" customHeight="1">
      <c r="A11" s="34" t="s">
        <v>205</v>
      </c>
      <c r="B11" s="83">
        <v>257937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V11" s="800">
        <v>2006</v>
      </c>
      <c r="W11" s="801"/>
      <c r="X11" s="97">
        <v>0</v>
      </c>
      <c r="Y11" s="97"/>
      <c r="Z11" s="97">
        <v>0</v>
      </c>
      <c r="AA11" s="97">
        <v>0</v>
      </c>
      <c r="AB11" s="86">
        <v>0</v>
      </c>
      <c r="AC11" s="86">
        <v>0</v>
      </c>
      <c r="AD11" s="86">
        <v>0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</row>
    <row r="12" spans="1:39" ht="18.95" customHeight="1">
      <c r="A12" s="34" t="s">
        <v>206</v>
      </c>
      <c r="B12" s="83">
        <v>260665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V12" s="800">
        <v>2007</v>
      </c>
      <c r="W12" s="801"/>
      <c r="X12" s="97">
        <v>0</v>
      </c>
      <c r="Y12" s="97"/>
      <c r="Z12" s="97">
        <v>0</v>
      </c>
      <c r="AA12" s="97">
        <v>0</v>
      </c>
      <c r="AB12" s="86">
        <v>0</v>
      </c>
      <c r="AC12" s="86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</row>
    <row r="13" spans="1:39" ht="18.95" customHeight="1">
      <c r="A13" s="34" t="s">
        <v>207</v>
      </c>
      <c r="B13" s="83">
        <v>268615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V13" s="800">
        <v>2008</v>
      </c>
      <c r="W13" s="801"/>
      <c r="X13" s="97">
        <v>0</v>
      </c>
      <c r="Y13" s="97"/>
      <c r="Z13" s="97">
        <v>0</v>
      </c>
      <c r="AA13" s="97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86">
        <v>0</v>
      </c>
      <c r="AK13" s="86">
        <v>0</v>
      </c>
    </row>
    <row r="14" spans="1:39" ht="18.95" customHeight="1">
      <c r="A14" s="34" t="s">
        <v>208</v>
      </c>
      <c r="B14" s="83">
        <v>273844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V14" s="800">
        <v>2009</v>
      </c>
      <c r="W14" s="801"/>
      <c r="X14" s="97">
        <v>0</v>
      </c>
      <c r="Y14" s="97"/>
      <c r="Z14" s="97">
        <v>0</v>
      </c>
      <c r="AA14" s="97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86">
        <v>0</v>
      </c>
      <c r="AK14" s="86">
        <v>0</v>
      </c>
    </row>
    <row r="15" spans="1:39" ht="18.95" customHeight="1">
      <c r="A15" s="34" t="s">
        <v>209</v>
      </c>
      <c r="B15" s="83">
        <v>275394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V15" s="800">
        <v>2010</v>
      </c>
      <c r="W15" s="801"/>
      <c r="X15" s="97">
        <v>0</v>
      </c>
      <c r="Y15" s="97"/>
      <c r="Z15" s="97">
        <v>0</v>
      </c>
      <c r="AA15" s="97"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0</v>
      </c>
      <c r="AI15" s="86">
        <v>0</v>
      </c>
      <c r="AJ15" s="86">
        <v>0</v>
      </c>
      <c r="AK15" s="86">
        <v>0</v>
      </c>
    </row>
    <row r="16" spans="1:39" ht="18.95" customHeight="1">
      <c r="A16" s="34" t="s">
        <v>210</v>
      </c>
      <c r="B16" s="83">
        <v>282127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V16" s="800">
        <v>2011</v>
      </c>
      <c r="W16" s="801"/>
      <c r="X16" s="97">
        <v>0</v>
      </c>
      <c r="Y16" s="97"/>
      <c r="Z16" s="97">
        <v>0</v>
      </c>
      <c r="AA16" s="97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</row>
    <row r="17" spans="1:37" ht="18.95" customHeight="1">
      <c r="A17" s="34" t="s">
        <v>211</v>
      </c>
      <c r="B17" s="83">
        <v>286774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V17" s="800">
        <v>2012</v>
      </c>
      <c r="W17" s="801"/>
      <c r="X17" s="97">
        <v>0</v>
      </c>
      <c r="Y17" s="97"/>
      <c r="Z17" s="97">
        <v>0</v>
      </c>
      <c r="AA17" s="97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86">
        <v>0</v>
      </c>
      <c r="AK17" s="86">
        <v>0</v>
      </c>
    </row>
    <row r="18" spans="1:37" ht="18.95" customHeight="1">
      <c r="A18" s="34" t="s">
        <v>212</v>
      </c>
      <c r="B18" s="83">
        <v>281431.66666666669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V18" s="800"/>
      <c r="W18" s="801"/>
      <c r="X18" s="97">
        <v>0</v>
      </c>
      <c r="Y18" s="97"/>
      <c r="Z18" s="97">
        <v>0</v>
      </c>
      <c r="AA18" s="97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86">
        <v>0</v>
      </c>
      <c r="AI18" s="86">
        <v>0</v>
      </c>
      <c r="AJ18" s="86">
        <v>0</v>
      </c>
      <c r="AK18" s="86">
        <v>0</v>
      </c>
    </row>
    <row r="19" spans="1:37" ht="18.95" customHeight="1">
      <c r="A19" s="34" t="s">
        <v>213</v>
      </c>
      <c r="B19" s="37">
        <v>291299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V19" s="800" t="s">
        <v>316</v>
      </c>
      <c r="W19" s="801"/>
      <c r="X19" s="97">
        <v>0</v>
      </c>
      <c r="Y19" s="97"/>
      <c r="Z19" s="97">
        <v>0</v>
      </c>
      <c r="AA19" s="97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86">
        <v>0</v>
      </c>
      <c r="AK19" s="86">
        <v>0</v>
      </c>
    </row>
    <row r="20" spans="1:37" ht="18.95" customHeight="1">
      <c r="A20" s="34" t="s">
        <v>214</v>
      </c>
      <c r="B20" s="37">
        <v>291299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V20" s="98" t="s">
        <v>317</v>
      </c>
      <c r="W20" s="99"/>
      <c r="X20" s="97">
        <v>0</v>
      </c>
      <c r="Y20" s="97"/>
      <c r="Z20" s="97">
        <v>0</v>
      </c>
      <c r="AA20" s="97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</row>
    <row r="21" spans="1:37" ht="18.95" customHeight="1">
      <c r="A21" s="34" t="s">
        <v>213</v>
      </c>
      <c r="B21" s="84">
        <v>1.0350612049106058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V21" s="98" t="s">
        <v>318</v>
      </c>
      <c r="W21" s="99"/>
      <c r="X21" s="97">
        <v>0</v>
      </c>
      <c r="Y21" s="97"/>
      <c r="Z21" s="97">
        <v>0</v>
      </c>
      <c r="AA21" s="97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6">
        <v>0</v>
      </c>
      <c r="AK21" s="86">
        <v>0</v>
      </c>
    </row>
    <row r="22" spans="1:37" ht="18.95" customHeight="1" thickBot="1">
      <c r="A22" s="34" t="s">
        <v>214</v>
      </c>
      <c r="B22" s="84">
        <v>1.0350612049106058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V22" s="100" t="s">
        <v>319</v>
      </c>
      <c r="W22" s="101"/>
      <c r="X22" s="97">
        <v>0</v>
      </c>
      <c r="Y22" s="97"/>
      <c r="Z22" s="97">
        <v>0</v>
      </c>
      <c r="AA22" s="97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6">
        <v>0</v>
      </c>
      <c r="AJ22" s="86">
        <v>0</v>
      </c>
      <c r="AK22" s="86">
        <v>0</v>
      </c>
    </row>
    <row r="23" spans="1:37" ht="18.95" customHeight="1">
      <c r="A23" s="34" t="s">
        <v>324</v>
      </c>
      <c r="B23" s="38">
        <v>53865817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V23" s="102" t="s">
        <v>358</v>
      </c>
      <c r="W23" s="97">
        <v>53865817</v>
      </c>
      <c r="X23" s="97">
        <v>0</v>
      </c>
      <c r="Y23" s="97"/>
      <c r="Z23" s="97">
        <v>0</v>
      </c>
      <c r="AA23" s="97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</row>
    <row r="24" spans="1:37" ht="18.95" customHeight="1">
      <c r="A24" s="32" t="s">
        <v>236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V24" s="102" t="s">
        <v>359</v>
      </c>
      <c r="W24" s="97">
        <v>0</v>
      </c>
      <c r="X24" s="97">
        <v>0</v>
      </c>
      <c r="Y24" s="97"/>
      <c r="Z24" s="97">
        <v>0</v>
      </c>
      <c r="AA24" s="97">
        <v>0</v>
      </c>
      <c r="AB24" s="86">
        <v>0</v>
      </c>
      <c r="AC24" s="86">
        <v>0</v>
      </c>
      <c r="AD24" s="86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86">
        <v>0</v>
      </c>
      <c r="AK24" s="86">
        <v>0</v>
      </c>
    </row>
    <row r="25" spans="1:37" ht="18.95" customHeight="1">
      <c r="A25" s="34" t="s">
        <v>237</v>
      </c>
      <c r="B25" s="39"/>
      <c r="C25" s="35">
        <v>-0.4</v>
      </c>
      <c r="D25" s="39"/>
      <c r="E25" s="39"/>
      <c r="F25" s="39"/>
      <c r="G25" s="39"/>
      <c r="H25" s="35">
        <v>10.1</v>
      </c>
      <c r="I25" s="35">
        <v>-2.9</v>
      </c>
      <c r="J25" s="35">
        <v>9.1</v>
      </c>
      <c r="K25" s="35">
        <v>-1.6</v>
      </c>
      <c r="L25" s="35">
        <v>5.6</v>
      </c>
      <c r="M25" s="39"/>
      <c r="N25" s="35">
        <v>3.9</v>
      </c>
      <c r="O25" s="36"/>
      <c r="P25" s="36"/>
      <c r="Q25" s="36"/>
      <c r="R25" s="36"/>
      <c r="S25" s="36"/>
      <c r="V25" s="102" t="s">
        <v>360</v>
      </c>
      <c r="W25" s="97">
        <v>0</v>
      </c>
      <c r="X25" s="97">
        <v>-0.4</v>
      </c>
      <c r="Y25" s="97"/>
      <c r="Z25" s="97">
        <v>0</v>
      </c>
      <c r="AA25" s="97">
        <v>0</v>
      </c>
      <c r="AB25" s="86">
        <v>10.1</v>
      </c>
      <c r="AC25" s="86">
        <v>0</v>
      </c>
      <c r="AD25" s="86">
        <v>3.9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86">
        <v>0</v>
      </c>
      <c r="AK25" s="86">
        <v>0</v>
      </c>
    </row>
    <row r="26" spans="1:37" ht="18.95" customHeight="1">
      <c r="A26" s="40" t="s">
        <v>344</v>
      </c>
      <c r="B26" s="39"/>
      <c r="C26" s="41">
        <v>19275</v>
      </c>
      <c r="D26" s="42"/>
      <c r="E26" s="42"/>
      <c r="F26" s="42"/>
      <c r="G26" s="42"/>
      <c r="H26" s="41">
        <v>5307</v>
      </c>
      <c r="I26" s="41">
        <v>18921</v>
      </c>
      <c r="J26" s="41">
        <v>36252</v>
      </c>
      <c r="K26" s="41">
        <v>6315</v>
      </c>
      <c r="L26" s="41">
        <v>13400</v>
      </c>
      <c r="M26" s="42"/>
      <c r="N26" s="41">
        <v>140345</v>
      </c>
      <c r="O26" s="36"/>
      <c r="P26" s="36"/>
      <c r="Q26" s="36"/>
      <c r="R26" s="36"/>
      <c r="S26" s="36"/>
      <c r="V26" s="102" t="s">
        <v>361</v>
      </c>
      <c r="W26" s="97">
        <v>0</v>
      </c>
      <c r="X26" s="97">
        <v>19275</v>
      </c>
      <c r="Y26" s="97"/>
      <c r="Z26" s="97">
        <v>0</v>
      </c>
      <c r="AA26" s="97">
        <v>0</v>
      </c>
      <c r="AB26" s="86">
        <v>5307</v>
      </c>
      <c r="AC26" s="86">
        <v>0</v>
      </c>
      <c r="AD26" s="86">
        <v>140345</v>
      </c>
      <c r="AE26" s="86">
        <v>0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  <c r="AK26" s="86">
        <v>0</v>
      </c>
    </row>
    <row r="27" spans="1:37" ht="18.95" customHeight="1">
      <c r="A27" s="40" t="s">
        <v>345</v>
      </c>
      <c r="B27" s="39"/>
      <c r="C27" s="41">
        <v>19753</v>
      </c>
      <c r="D27" s="42"/>
      <c r="E27" s="42"/>
      <c r="F27" s="42"/>
      <c r="G27" s="42"/>
      <c r="H27" s="41">
        <v>5512</v>
      </c>
      <c r="I27" s="41">
        <v>19413</v>
      </c>
      <c r="J27" s="41">
        <v>36666</v>
      </c>
      <c r="K27" s="41">
        <v>6483</v>
      </c>
      <c r="L27" s="41">
        <v>13958</v>
      </c>
      <c r="M27" s="42"/>
      <c r="N27" s="41">
        <v>143441</v>
      </c>
      <c r="O27" s="36"/>
      <c r="P27" s="36"/>
      <c r="Q27" s="36"/>
      <c r="R27" s="36"/>
      <c r="S27" s="36"/>
      <c r="V27" s="102" t="s">
        <v>361</v>
      </c>
      <c r="W27" s="97">
        <v>0</v>
      </c>
      <c r="X27" s="97">
        <v>19753</v>
      </c>
      <c r="Y27" s="97"/>
      <c r="Z27" s="97">
        <v>0</v>
      </c>
      <c r="AA27" s="97">
        <v>0</v>
      </c>
      <c r="AB27" s="86">
        <v>5512</v>
      </c>
      <c r="AC27" s="86">
        <v>0</v>
      </c>
      <c r="AD27" s="86">
        <v>143441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</row>
    <row r="28" spans="1:37" ht="18.95" customHeight="1">
      <c r="A28" s="40" t="s">
        <v>346</v>
      </c>
      <c r="B28" s="39"/>
      <c r="C28" s="41">
        <v>20073</v>
      </c>
      <c r="D28" s="42"/>
      <c r="E28" s="42"/>
      <c r="F28" s="42"/>
      <c r="G28" s="42"/>
      <c r="H28" s="41">
        <v>5635</v>
      </c>
      <c r="I28" s="41">
        <v>19680</v>
      </c>
      <c r="J28" s="41">
        <v>37485</v>
      </c>
      <c r="K28" s="41">
        <v>6522</v>
      </c>
      <c r="L28" s="41">
        <v>14094</v>
      </c>
      <c r="M28" s="42"/>
      <c r="N28" s="41">
        <v>146311</v>
      </c>
      <c r="O28" s="36"/>
      <c r="P28" s="36"/>
      <c r="Q28" s="36"/>
      <c r="R28" s="36"/>
      <c r="S28" s="36"/>
      <c r="V28" s="102" t="s">
        <v>361</v>
      </c>
      <c r="W28" s="97">
        <v>0</v>
      </c>
      <c r="X28" s="97">
        <v>20073</v>
      </c>
      <c r="Y28" s="97"/>
      <c r="Z28" s="97">
        <v>0</v>
      </c>
      <c r="AA28" s="97">
        <v>0</v>
      </c>
      <c r="AB28" s="86">
        <v>5635</v>
      </c>
      <c r="AC28" s="86">
        <v>0</v>
      </c>
      <c r="AD28" s="86">
        <v>146311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86">
        <v>0</v>
      </c>
      <c r="AK28" s="86">
        <v>0</v>
      </c>
    </row>
    <row r="29" spans="1:37" ht="18.95" customHeight="1">
      <c r="A29" s="40" t="s">
        <v>347</v>
      </c>
      <c r="B29" s="39"/>
      <c r="C29" s="41">
        <v>19617</v>
      </c>
      <c r="D29" s="42"/>
      <c r="E29" s="42"/>
      <c r="F29" s="42"/>
      <c r="G29" s="42"/>
      <c r="H29" s="41">
        <v>6041</v>
      </c>
      <c r="I29" s="41">
        <v>18768</v>
      </c>
      <c r="J29" s="41">
        <v>40150</v>
      </c>
      <c r="K29" s="41">
        <v>6340</v>
      </c>
      <c r="L29" s="41">
        <v>14592</v>
      </c>
      <c r="M29" s="42"/>
      <c r="N29" s="41">
        <v>148937</v>
      </c>
      <c r="O29" s="36"/>
      <c r="P29" s="36"/>
      <c r="Q29" s="36"/>
      <c r="R29" s="36"/>
      <c r="S29" s="36"/>
      <c r="V29" s="102" t="s">
        <v>361</v>
      </c>
      <c r="W29" s="97">
        <v>0</v>
      </c>
      <c r="X29" s="97">
        <v>19617</v>
      </c>
      <c r="Y29" s="97"/>
      <c r="Z29" s="97">
        <v>0</v>
      </c>
      <c r="AA29" s="97">
        <v>0</v>
      </c>
      <c r="AB29" s="86">
        <v>6041</v>
      </c>
      <c r="AC29" s="86">
        <v>0</v>
      </c>
      <c r="AD29" s="86">
        <v>148937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86">
        <v>0</v>
      </c>
      <c r="AK29" s="86">
        <v>0</v>
      </c>
    </row>
    <row r="30" spans="1:37" ht="18.95" customHeight="1">
      <c r="A30" s="43" t="s">
        <v>238</v>
      </c>
      <c r="B30" s="39"/>
      <c r="C30" s="41" t="s">
        <v>362</v>
      </c>
      <c r="D30" s="44"/>
      <c r="E30" s="44"/>
      <c r="F30" s="44"/>
      <c r="G30" s="44"/>
      <c r="H30" s="41" t="s">
        <v>363</v>
      </c>
      <c r="I30" s="41" t="s">
        <v>363</v>
      </c>
      <c r="J30" s="41" t="s">
        <v>363</v>
      </c>
      <c r="K30" s="41" t="s">
        <v>362</v>
      </c>
      <c r="L30" s="41" t="s">
        <v>363</v>
      </c>
      <c r="M30" s="45"/>
      <c r="N30" s="41" t="s">
        <v>363</v>
      </c>
      <c r="O30" s="36"/>
      <c r="P30" s="36"/>
      <c r="Q30" s="36"/>
      <c r="R30" s="36"/>
      <c r="S30" s="36"/>
      <c r="V30" s="102" t="s">
        <v>364</v>
      </c>
      <c r="W30" s="97">
        <v>0</v>
      </c>
      <c r="X30" s="97" t="s">
        <v>362</v>
      </c>
      <c r="Y30" s="97"/>
      <c r="Z30" s="97">
        <v>0</v>
      </c>
      <c r="AA30" s="97">
        <v>0</v>
      </c>
      <c r="AB30" s="86" t="s">
        <v>363</v>
      </c>
      <c r="AC30" s="86">
        <v>0</v>
      </c>
      <c r="AD30" s="86" t="s">
        <v>363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</row>
    <row r="31" spans="1:37" ht="18.95" customHeight="1">
      <c r="A31" s="46" t="s">
        <v>239</v>
      </c>
      <c r="B31" s="39"/>
      <c r="C31" s="35">
        <v>3</v>
      </c>
      <c r="D31" s="35">
        <v>5.3</v>
      </c>
      <c r="E31" s="35">
        <v>23.8</v>
      </c>
      <c r="F31" s="35">
        <v>5.9</v>
      </c>
      <c r="G31" s="35">
        <v>6.8</v>
      </c>
      <c r="H31" s="35">
        <v>8.5</v>
      </c>
      <c r="I31" s="35">
        <v>-2.2999999999999998</v>
      </c>
      <c r="J31" s="39"/>
      <c r="K31" s="35">
        <v>-4.4000000000000004</v>
      </c>
      <c r="L31" s="35">
        <v>3</v>
      </c>
      <c r="M31" s="47"/>
      <c r="N31" s="39"/>
      <c r="O31" s="35">
        <v>3.1</v>
      </c>
      <c r="P31" s="44"/>
      <c r="Q31" s="45"/>
      <c r="R31" s="44"/>
      <c r="S31" s="45"/>
      <c r="V31" s="102" t="s">
        <v>360</v>
      </c>
      <c r="W31" s="97">
        <v>0</v>
      </c>
      <c r="X31" s="97">
        <v>3</v>
      </c>
      <c r="Y31" s="97"/>
      <c r="Z31" s="97">
        <v>5.3</v>
      </c>
      <c r="AA31" s="97">
        <v>23.8</v>
      </c>
      <c r="AB31" s="86">
        <v>8.5</v>
      </c>
      <c r="AC31" s="86">
        <v>0</v>
      </c>
      <c r="AD31" s="86">
        <v>0</v>
      </c>
      <c r="AE31" s="86">
        <v>3.1</v>
      </c>
      <c r="AF31" s="86">
        <v>0</v>
      </c>
      <c r="AG31" s="86">
        <v>0</v>
      </c>
      <c r="AH31" s="86">
        <v>0</v>
      </c>
      <c r="AI31" s="86">
        <v>0</v>
      </c>
      <c r="AJ31" s="86">
        <v>0</v>
      </c>
      <c r="AK31" s="86">
        <v>0</v>
      </c>
    </row>
    <row r="32" spans="1:37" ht="18.95" customHeight="1">
      <c r="A32" s="40" t="s">
        <v>344</v>
      </c>
      <c r="B32" s="39"/>
      <c r="C32" s="48">
        <v>15446</v>
      </c>
      <c r="D32" s="41">
        <v>41782</v>
      </c>
      <c r="E32" s="48">
        <v>4717</v>
      </c>
      <c r="F32" s="41">
        <v>2371</v>
      </c>
      <c r="G32" s="48">
        <v>23218</v>
      </c>
      <c r="H32" s="41">
        <v>5666</v>
      </c>
      <c r="I32" s="48">
        <v>14907</v>
      </c>
      <c r="J32" s="42"/>
      <c r="K32" s="49">
        <v>2445</v>
      </c>
      <c r="L32" s="50">
        <v>10469</v>
      </c>
      <c r="M32" s="51"/>
      <c r="N32" s="42"/>
      <c r="O32" s="49">
        <v>135049</v>
      </c>
      <c r="P32" s="44"/>
      <c r="Q32" s="45"/>
      <c r="R32" s="44"/>
      <c r="S32" s="45"/>
      <c r="V32" s="102" t="s">
        <v>361</v>
      </c>
      <c r="W32" s="97">
        <v>0</v>
      </c>
      <c r="X32" s="97">
        <v>15446</v>
      </c>
      <c r="Y32" s="97"/>
      <c r="Z32" s="97">
        <v>41782</v>
      </c>
      <c r="AA32" s="97">
        <v>4717</v>
      </c>
      <c r="AB32" s="86">
        <v>5666</v>
      </c>
      <c r="AC32" s="86">
        <v>0</v>
      </c>
      <c r="AD32" s="86">
        <v>0</v>
      </c>
      <c r="AE32" s="86">
        <v>135049</v>
      </c>
      <c r="AF32" s="86">
        <v>0</v>
      </c>
      <c r="AG32" s="86">
        <v>0</v>
      </c>
      <c r="AH32" s="86">
        <v>0</v>
      </c>
      <c r="AI32" s="86">
        <v>0</v>
      </c>
      <c r="AJ32" s="86">
        <v>0</v>
      </c>
      <c r="AK32" s="86">
        <v>0</v>
      </c>
    </row>
    <row r="33" spans="1:37" ht="18.95" customHeight="1">
      <c r="A33" s="40" t="s">
        <v>345</v>
      </c>
      <c r="B33" s="39"/>
      <c r="C33" s="48">
        <v>16202</v>
      </c>
      <c r="D33" s="41">
        <v>42079</v>
      </c>
      <c r="E33" s="48">
        <v>5023</v>
      </c>
      <c r="F33" s="41">
        <v>2576</v>
      </c>
      <c r="G33" s="48">
        <v>23915</v>
      </c>
      <c r="H33" s="41">
        <v>5769</v>
      </c>
      <c r="I33" s="48">
        <v>15460</v>
      </c>
      <c r="J33" s="42"/>
      <c r="K33" s="49">
        <v>2550</v>
      </c>
      <c r="L33" s="50">
        <v>10918</v>
      </c>
      <c r="M33" s="51"/>
      <c r="N33" s="42"/>
      <c r="O33" s="49">
        <v>138686</v>
      </c>
      <c r="P33" s="44"/>
      <c r="Q33" s="45"/>
      <c r="R33" s="44"/>
      <c r="S33" s="45"/>
      <c r="V33" s="102" t="s">
        <v>361</v>
      </c>
      <c r="W33" s="97">
        <v>0</v>
      </c>
      <c r="X33" s="97">
        <v>16202</v>
      </c>
      <c r="Y33" s="97"/>
      <c r="Z33" s="97">
        <v>42079</v>
      </c>
      <c r="AA33" s="97">
        <v>5023</v>
      </c>
      <c r="AB33" s="86">
        <v>5769</v>
      </c>
      <c r="AC33" s="86">
        <v>0</v>
      </c>
      <c r="AD33" s="86">
        <v>0</v>
      </c>
      <c r="AE33" s="86">
        <v>138686</v>
      </c>
      <c r="AF33" s="86">
        <v>0</v>
      </c>
      <c r="AG33" s="86">
        <v>0</v>
      </c>
      <c r="AH33" s="86">
        <v>0</v>
      </c>
      <c r="AI33" s="86">
        <v>0</v>
      </c>
      <c r="AJ33" s="86">
        <v>0</v>
      </c>
      <c r="AK33" s="86">
        <v>0</v>
      </c>
    </row>
    <row r="34" spans="1:37" ht="18.95" customHeight="1">
      <c r="A34" s="40" t="s">
        <v>346</v>
      </c>
      <c r="B34" s="39"/>
      <c r="C34" s="48">
        <v>16830</v>
      </c>
      <c r="D34" s="41">
        <v>42901</v>
      </c>
      <c r="E34" s="48">
        <v>5524</v>
      </c>
      <c r="F34" s="41">
        <v>2532</v>
      </c>
      <c r="G34" s="48">
        <v>24516</v>
      </c>
      <c r="H34" s="41">
        <v>5834</v>
      </c>
      <c r="I34" s="48">
        <v>15364</v>
      </c>
      <c r="J34" s="42"/>
      <c r="K34" s="49">
        <v>2481</v>
      </c>
      <c r="L34" s="50">
        <v>10896</v>
      </c>
      <c r="M34" s="51"/>
      <c r="N34" s="42"/>
      <c r="O34" s="49">
        <v>140463</v>
      </c>
      <c r="P34" s="44"/>
      <c r="Q34" s="45"/>
      <c r="R34" s="44"/>
      <c r="S34" s="45"/>
      <c r="V34" s="102" t="s">
        <v>361</v>
      </c>
      <c r="W34" s="97">
        <v>0</v>
      </c>
      <c r="X34" s="97">
        <v>16830</v>
      </c>
      <c r="Y34" s="97"/>
      <c r="Z34" s="97">
        <v>42901</v>
      </c>
      <c r="AA34" s="97">
        <v>5524</v>
      </c>
      <c r="AB34" s="86">
        <v>5834</v>
      </c>
      <c r="AC34" s="86">
        <v>0</v>
      </c>
      <c r="AD34" s="86">
        <v>0</v>
      </c>
      <c r="AE34" s="86">
        <v>140463</v>
      </c>
      <c r="AF34" s="86">
        <v>0</v>
      </c>
      <c r="AG34" s="86">
        <v>0</v>
      </c>
      <c r="AH34" s="86">
        <v>0</v>
      </c>
      <c r="AI34" s="86">
        <v>0</v>
      </c>
      <c r="AJ34" s="86">
        <v>0</v>
      </c>
      <c r="AK34" s="86">
        <v>0</v>
      </c>
    </row>
    <row r="35" spans="1:37" ht="18.95" customHeight="1">
      <c r="A35" s="40" t="s">
        <v>347</v>
      </c>
      <c r="B35" s="39"/>
      <c r="C35" s="48">
        <v>16650</v>
      </c>
      <c r="D35" s="41">
        <v>44481</v>
      </c>
      <c r="E35" s="48">
        <v>6301</v>
      </c>
      <c r="F35" s="41">
        <v>2640</v>
      </c>
      <c r="G35" s="48">
        <v>25518</v>
      </c>
      <c r="H35" s="41">
        <v>6248</v>
      </c>
      <c r="I35" s="48">
        <v>14887</v>
      </c>
      <c r="J35" s="42"/>
      <c r="K35" s="49">
        <v>2383</v>
      </c>
      <c r="L35" s="50">
        <v>11080</v>
      </c>
      <c r="M35" s="51"/>
      <c r="N35" s="42"/>
      <c r="O35" s="49">
        <v>142362</v>
      </c>
      <c r="P35" s="44"/>
      <c r="Q35" s="45"/>
      <c r="R35" s="44"/>
      <c r="S35" s="45"/>
      <c r="V35" s="102" t="s">
        <v>361</v>
      </c>
      <c r="W35" s="97">
        <v>0</v>
      </c>
      <c r="X35" s="97">
        <v>16650</v>
      </c>
      <c r="Y35" s="97"/>
      <c r="Z35" s="97">
        <v>44481</v>
      </c>
      <c r="AA35" s="97">
        <v>6301</v>
      </c>
      <c r="AB35" s="86">
        <v>6248</v>
      </c>
      <c r="AC35" s="86">
        <v>0</v>
      </c>
      <c r="AD35" s="86">
        <v>0</v>
      </c>
      <c r="AE35" s="86">
        <v>142362</v>
      </c>
      <c r="AF35" s="86">
        <v>0</v>
      </c>
      <c r="AG35" s="86">
        <v>0</v>
      </c>
      <c r="AH35" s="86">
        <v>0</v>
      </c>
      <c r="AI35" s="86">
        <v>0</v>
      </c>
      <c r="AJ35" s="86">
        <v>0</v>
      </c>
      <c r="AK35" s="86">
        <v>0</v>
      </c>
    </row>
    <row r="36" spans="1:37" ht="18.95" customHeight="1">
      <c r="A36" s="43" t="s">
        <v>238</v>
      </c>
      <c r="B36" s="39"/>
      <c r="C36" s="41" t="s">
        <v>363</v>
      </c>
      <c r="D36" s="41" t="s">
        <v>363</v>
      </c>
      <c r="E36" s="41" t="s">
        <v>363</v>
      </c>
      <c r="F36" s="41" t="s">
        <v>363</v>
      </c>
      <c r="G36" s="41" t="s">
        <v>363</v>
      </c>
      <c r="H36" s="41" t="s">
        <v>363</v>
      </c>
      <c r="I36" s="41" t="s">
        <v>363</v>
      </c>
      <c r="J36" s="44"/>
      <c r="K36" s="41" t="s">
        <v>362</v>
      </c>
      <c r="L36" s="41" t="s">
        <v>363</v>
      </c>
      <c r="M36" s="45"/>
      <c r="N36" s="44"/>
      <c r="O36" s="41" t="s">
        <v>363</v>
      </c>
      <c r="P36" s="44"/>
      <c r="Q36" s="45"/>
      <c r="R36" s="44"/>
      <c r="S36" s="45"/>
      <c r="V36" s="102" t="s">
        <v>364</v>
      </c>
      <c r="W36" s="97">
        <v>0</v>
      </c>
      <c r="X36" s="97" t="s">
        <v>363</v>
      </c>
      <c r="Y36" s="97"/>
      <c r="Z36" s="97" t="s">
        <v>363</v>
      </c>
      <c r="AA36" s="97" t="s">
        <v>363</v>
      </c>
      <c r="AB36" s="86" t="s">
        <v>363</v>
      </c>
      <c r="AC36" s="86">
        <v>0</v>
      </c>
      <c r="AD36" s="86">
        <v>0</v>
      </c>
      <c r="AE36" s="86" t="s">
        <v>363</v>
      </c>
      <c r="AF36" s="86">
        <v>0</v>
      </c>
      <c r="AG36" s="86">
        <v>0</v>
      </c>
      <c r="AH36" s="86">
        <v>0</v>
      </c>
      <c r="AI36" s="86">
        <v>0</v>
      </c>
      <c r="AJ36" s="86">
        <v>0</v>
      </c>
      <c r="AK36" s="86">
        <v>0</v>
      </c>
    </row>
    <row r="37" spans="1:37" ht="18.95" customHeight="1">
      <c r="A37" s="52" t="s">
        <v>240</v>
      </c>
      <c r="B37" s="33"/>
      <c r="C37" s="33"/>
      <c r="D37" s="53"/>
      <c r="E37" s="33"/>
      <c r="F37" s="53"/>
      <c r="G37" s="33"/>
      <c r="H37" s="53"/>
      <c r="I37" s="33"/>
      <c r="J37" s="53"/>
      <c r="K37" s="33"/>
      <c r="L37" s="53"/>
      <c r="M37" s="33"/>
      <c r="N37" s="53"/>
      <c r="O37" s="33"/>
      <c r="P37" s="33"/>
      <c r="Q37" s="33"/>
      <c r="R37" s="33"/>
      <c r="S37" s="33"/>
      <c r="V37" s="102" t="s">
        <v>365</v>
      </c>
      <c r="W37" s="97">
        <v>0</v>
      </c>
      <c r="X37" s="97">
        <v>0</v>
      </c>
      <c r="Y37" s="97"/>
      <c r="Z37" s="97">
        <v>0</v>
      </c>
      <c r="AA37" s="97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86">
        <v>0</v>
      </c>
      <c r="AI37" s="86">
        <v>0</v>
      </c>
      <c r="AJ37" s="86">
        <v>0</v>
      </c>
      <c r="AK37" s="86">
        <v>0</v>
      </c>
    </row>
    <row r="38" spans="1:37" s="58" customFormat="1" ht="18.95" customHeight="1">
      <c r="A38" s="54" t="s">
        <v>241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>
        <v>325</v>
      </c>
      <c r="O38" s="56">
        <v>303</v>
      </c>
      <c r="P38" s="57"/>
      <c r="Q38" s="57"/>
      <c r="R38" s="57"/>
      <c r="S38" s="57"/>
      <c r="V38" s="102" t="s">
        <v>366</v>
      </c>
      <c r="W38" s="97">
        <v>0</v>
      </c>
      <c r="X38" s="97">
        <v>0</v>
      </c>
      <c r="Y38" s="97"/>
      <c r="Z38" s="97">
        <v>0</v>
      </c>
      <c r="AA38" s="97">
        <v>0</v>
      </c>
      <c r="AB38" s="86">
        <v>0</v>
      </c>
      <c r="AC38" s="86">
        <v>0</v>
      </c>
      <c r="AD38" s="86">
        <v>325</v>
      </c>
      <c r="AE38" s="86">
        <v>303</v>
      </c>
      <c r="AF38" s="86">
        <v>0</v>
      </c>
      <c r="AG38" s="86">
        <v>0</v>
      </c>
      <c r="AH38" s="86">
        <v>0</v>
      </c>
      <c r="AI38" s="86">
        <v>0</v>
      </c>
      <c r="AJ38" s="86">
        <v>0</v>
      </c>
      <c r="AK38" s="86">
        <v>0</v>
      </c>
    </row>
    <row r="39" spans="1:37" s="58" customFormat="1" ht="18.95" customHeight="1">
      <c r="A39" s="54" t="s">
        <v>242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35">
        <v>18.583959469813934</v>
      </c>
      <c r="O39" s="35">
        <v>18.194810575808706</v>
      </c>
      <c r="P39" s="57"/>
      <c r="Q39" s="57"/>
      <c r="R39" s="57"/>
      <c r="S39" s="57"/>
      <c r="V39" s="102" t="s">
        <v>366</v>
      </c>
      <c r="W39" s="97">
        <v>0</v>
      </c>
      <c r="X39" s="97">
        <v>0</v>
      </c>
      <c r="Y39" s="97"/>
      <c r="Z39" s="97">
        <v>0</v>
      </c>
      <c r="AA39" s="97">
        <v>0</v>
      </c>
      <c r="AB39" s="86">
        <v>0</v>
      </c>
      <c r="AC39" s="86">
        <v>0</v>
      </c>
      <c r="AD39" s="86">
        <v>18.583959469813934</v>
      </c>
      <c r="AE39" s="86">
        <v>18.194810575808706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</row>
    <row r="40" spans="1:37" s="96" customFormat="1" ht="18.95" customHeight="1">
      <c r="A40" s="129" t="s">
        <v>243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1">
        <v>18.899999999999999</v>
      </c>
      <c r="O40" s="131">
        <v>17.8</v>
      </c>
      <c r="P40" s="132"/>
      <c r="Q40" s="132"/>
      <c r="R40" s="132"/>
      <c r="S40" s="132"/>
      <c r="V40" s="102" t="s">
        <v>367</v>
      </c>
      <c r="W40" s="97">
        <v>0</v>
      </c>
      <c r="X40" s="97">
        <v>0</v>
      </c>
      <c r="Y40" s="97"/>
      <c r="Z40" s="97">
        <v>0</v>
      </c>
      <c r="AA40" s="97">
        <v>0</v>
      </c>
      <c r="AB40" s="97">
        <v>0</v>
      </c>
      <c r="AC40" s="97">
        <v>0</v>
      </c>
      <c r="AD40" s="97">
        <v>18.899999999999999</v>
      </c>
      <c r="AE40" s="97">
        <v>17.8</v>
      </c>
      <c r="AF40" s="97">
        <v>0</v>
      </c>
      <c r="AG40" s="97">
        <v>0</v>
      </c>
      <c r="AH40" s="97">
        <v>0</v>
      </c>
      <c r="AI40" s="97">
        <v>0</v>
      </c>
      <c r="AJ40" s="97">
        <v>0</v>
      </c>
      <c r="AK40" s="97">
        <v>0</v>
      </c>
    </row>
    <row r="41" spans="1:37" ht="18.95" customHeight="1">
      <c r="A41" s="59" t="s">
        <v>244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37">
        <v>206</v>
      </c>
      <c r="O41" s="37">
        <v>139</v>
      </c>
      <c r="P41" s="57"/>
      <c r="Q41" s="57"/>
      <c r="R41" s="57"/>
      <c r="S41" s="57"/>
      <c r="V41" s="102" t="s">
        <v>366</v>
      </c>
      <c r="W41" s="97">
        <v>0</v>
      </c>
      <c r="X41" s="97">
        <v>0</v>
      </c>
      <c r="Y41" s="97"/>
      <c r="Z41" s="97">
        <v>0</v>
      </c>
      <c r="AA41" s="97">
        <v>0</v>
      </c>
      <c r="AB41" s="86">
        <v>0</v>
      </c>
      <c r="AC41" s="86">
        <v>0</v>
      </c>
      <c r="AD41" s="86">
        <v>206</v>
      </c>
      <c r="AE41" s="86">
        <v>139</v>
      </c>
      <c r="AF41" s="86">
        <v>0</v>
      </c>
      <c r="AG41" s="86">
        <v>0</v>
      </c>
      <c r="AH41" s="86">
        <v>0</v>
      </c>
      <c r="AI41" s="86">
        <v>0</v>
      </c>
      <c r="AJ41" s="86">
        <v>0</v>
      </c>
      <c r="AK41" s="86">
        <v>0</v>
      </c>
    </row>
    <row r="42" spans="1:37" ht="18.95" customHeight="1">
      <c r="A42" s="59" t="s">
        <v>245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35">
        <v>12.62267277130168</v>
      </c>
      <c r="O42" s="35">
        <v>8.9335351412494735</v>
      </c>
      <c r="P42" s="57"/>
      <c r="Q42" s="57"/>
      <c r="R42" s="57"/>
      <c r="S42" s="57"/>
      <c r="V42" s="102" t="s">
        <v>366</v>
      </c>
      <c r="W42" s="97">
        <v>0</v>
      </c>
      <c r="X42" s="97">
        <v>0</v>
      </c>
      <c r="Y42" s="97"/>
      <c r="Z42" s="97">
        <v>0</v>
      </c>
      <c r="AA42" s="97">
        <v>0</v>
      </c>
      <c r="AB42" s="86">
        <v>0</v>
      </c>
      <c r="AC42" s="86">
        <v>0</v>
      </c>
      <c r="AD42" s="86">
        <v>12.62267277130168</v>
      </c>
      <c r="AE42" s="86">
        <v>8.9335351412494735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</row>
    <row r="43" spans="1:37" s="96" customFormat="1" ht="18.95" customHeight="1">
      <c r="A43" s="129" t="s">
        <v>243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1">
        <v>11.9</v>
      </c>
      <c r="O43" s="131">
        <v>8</v>
      </c>
      <c r="P43" s="132"/>
      <c r="Q43" s="132"/>
      <c r="R43" s="132"/>
      <c r="S43" s="132"/>
      <c r="V43" s="102" t="s">
        <v>367</v>
      </c>
      <c r="W43" s="97">
        <v>0</v>
      </c>
      <c r="X43" s="97">
        <v>0</v>
      </c>
      <c r="Y43" s="97"/>
      <c r="Z43" s="97">
        <v>0</v>
      </c>
      <c r="AA43" s="97">
        <v>0</v>
      </c>
      <c r="AB43" s="97">
        <v>0</v>
      </c>
      <c r="AC43" s="97">
        <v>0</v>
      </c>
      <c r="AD43" s="97">
        <v>11.9</v>
      </c>
      <c r="AE43" s="97">
        <v>8</v>
      </c>
      <c r="AF43" s="97">
        <v>0</v>
      </c>
      <c r="AG43" s="97">
        <v>0</v>
      </c>
      <c r="AH43" s="97">
        <v>0</v>
      </c>
      <c r="AI43" s="97">
        <v>0</v>
      </c>
      <c r="AJ43" s="97">
        <v>0</v>
      </c>
      <c r="AK43" s="97">
        <v>0</v>
      </c>
    </row>
    <row r="44" spans="1:37" ht="18.95" customHeight="1">
      <c r="A44" s="54" t="s">
        <v>246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37">
        <v>166</v>
      </c>
      <c r="O44" s="37">
        <v>174</v>
      </c>
      <c r="P44" s="57"/>
      <c r="Q44" s="57"/>
      <c r="R44" s="57"/>
      <c r="S44" s="57"/>
      <c r="V44" s="102" t="s">
        <v>366</v>
      </c>
      <c r="W44" s="97">
        <v>0</v>
      </c>
      <c r="X44" s="97">
        <v>0</v>
      </c>
      <c r="Y44" s="97"/>
      <c r="Z44" s="97">
        <v>0</v>
      </c>
      <c r="AA44" s="97">
        <v>0</v>
      </c>
      <c r="AB44" s="86">
        <v>0</v>
      </c>
      <c r="AC44" s="86">
        <v>0</v>
      </c>
      <c r="AD44" s="86">
        <v>166</v>
      </c>
      <c r="AE44" s="86">
        <v>174</v>
      </c>
      <c r="AF44" s="86">
        <v>0</v>
      </c>
      <c r="AG44" s="86">
        <v>0</v>
      </c>
      <c r="AH44" s="86">
        <v>0</v>
      </c>
      <c r="AI44" s="86">
        <v>0</v>
      </c>
      <c r="AJ44" s="86">
        <v>0</v>
      </c>
      <c r="AK44" s="86">
        <v>0</v>
      </c>
    </row>
    <row r="45" spans="1:37" ht="18.95" customHeight="1">
      <c r="A45" s="62" t="s">
        <v>247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35">
        <v>10.894354296214868</v>
      </c>
      <c r="O45" s="35">
        <v>11.977960552583248</v>
      </c>
      <c r="P45" s="57"/>
      <c r="Q45" s="57"/>
      <c r="R45" s="57"/>
      <c r="S45" s="57"/>
      <c r="V45" s="102" t="s">
        <v>366</v>
      </c>
      <c r="W45" s="97">
        <v>0</v>
      </c>
      <c r="X45" s="97">
        <v>0</v>
      </c>
      <c r="Y45" s="97"/>
      <c r="Z45" s="97">
        <v>0</v>
      </c>
      <c r="AA45" s="97">
        <v>0</v>
      </c>
      <c r="AB45" s="86">
        <v>0</v>
      </c>
      <c r="AC45" s="86">
        <v>0</v>
      </c>
      <c r="AD45" s="86">
        <v>10.894354296214868</v>
      </c>
      <c r="AE45" s="86">
        <v>11.977960552583248</v>
      </c>
      <c r="AF45" s="86">
        <v>0</v>
      </c>
      <c r="AG45" s="86">
        <v>0</v>
      </c>
      <c r="AH45" s="86">
        <v>0</v>
      </c>
      <c r="AI45" s="86">
        <v>0</v>
      </c>
      <c r="AJ45" s="86">
        <v>0</v>
      </c>
      <c r="AK45" s="86">
        <v>0</v>
      </c>
    </row>
    <row r="46" spans="1:37" s="96" customFormat="1" ht="18.95" customHeight="1">
      <c r="A46" s="129" t="s">
        <v>243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1">
        <v>12</v>
      </c>
      <c r="O46" s="131">
        <v>10.6</v>
      </c>
      <c r="P46" s="132"/>
      <c r="Q46" s="132"/>
      <c r="R46" s="132"/>
      <c r="S46" s="132"/>
      <c r="V46" s="102" t="s">
        <v>367</v>
      </c>
      <c r="W46" s="97">
        <v>0</v>
      </c>
      <c r="X46" s="97">
        <v>0</v>
      </c>
      <c r="Y46" s="97"/>
      <c r="Z46" s="97">
        <v>0</v>
      </c>
      <c r="AA46" s="97">
        <v>0</v>
      </c>
      <c r="AB46" s="97">
        <v>0</v>
      </c>
      <c r="AC46" s="97">
        <v>0</v>
      </c>
      <c r="AD46" s="97">
        <v>12</v>
      </c>
      <c r="AE46" s="97">
        <v>10.6</v>
      </c>
      <c r="AF46" s="97">
        <v>0</v>
      </c>
      <c r="AG46" s="97">
        <v>0</v>
      </c>
      <c r="AH46" s="97">
        <v>0</v>
      </c>
      <c r="AI46" s="97">
        <v>0</v>
      </c>
      <c r="AJ46" s="97">
        <v>0</v>
      </c>
      <c r="AK46" s="97">
        <v>0</v>
      </c>
    </row>
    <row r="47" spans="1:37" ht="18.95" customHeight="1">
      <c r="A47" s="32" t="s">
        <v>248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V47" s="102" t="s">
        <v>368</v>
      </c>
      <c r="W47" s="97">
        <v>0</v>
      </c>
      <c r="X47" s="97">
        <v>0</v>
      </c>
      <c r="Y47" s="97"/>
      <c r="Z47" s="97">
        <v>0</v>
      </c>
      <c r="AA47" s="97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0</v>
      </c>
      <c r="AK47" s="86">
        <v>0</v>
      </c>
    </row>
    <row r="48" spans="1:37" ht="18.95" customHeight="1">
      <c r="A48" s="59" t="s">
        <v>249</v>
      </c>
      <c r="B48" s="64"/>
      <c r="C48" s="64">
        <v>2.91</v>
      </c>
      <c r="D48" s="64">
        <v>0.69899999999999995</v>
      </c>
      <c r="E48" s="65"/>
      <c r="F48" s="64">
        <v>0.64400000000000002</v>
      </c>
      <c r="G48" s="65"/>
      <c r="H48" s="64">
        <v>0.19500000000000001</v>
      </c>
      <c r="I48" s="64">
        <v>1.85</v>
      </c>
      <c r="J48" s="64">
        <v>1.49</v>
      </c>
      <c r="K48" s="64">
        <v>2.4</v>
      </c>
      <c r="L48" s="64">
        <v>2.77</v>
      </c>
      <c r="M48" s="64">
        <v>13.4</v>
      </c>
      <c r="N48" s="66">
        <v>2.16</v>
      </c>
      <c r="O48" s="66">
        <v>2.35</v>
      </c>
      <c r="P48" s="64">
        <v>0.96699999999999997</v>
      </c>
      <c r="Q48" s="64">
        <v>5.57</v>
      </c>
      <c r="R48" s="64">
        <v>0.71699999999999997</v>
      </c>
      <c r="S48" s="64">
        <v>6.86</v>
      </c>
      <c r="V48" s="102" t="s">
        <v>369</v>
      </c>
      <c r="W48" s="97">
        <v>0</v>
      </c>
      <c r="X48" s="97">
        <v>2.91</v>
      </c>
      <c r="Y48" s="97"/>
      <c r="Z48" s="97">
        <v>0.69899999999999995</v>
      </c>
      <c r="AA48" s="97">
        <v>0</v>
      </c>
      <c r="AB48" s="86">
        <v>0.19500000000000001</v>
      </c>
      <c r="AC48" s="86">
        <v>13.4</v>
      </c>
      <c r="AD48" s="86">
        <v>2.16</v>
      </c>
      <c r="AE48" s="86">
        <v>2.35</v>
      </c>
      <c r="AF48" s="86">
        <v>0.96699999999999997</v>
      </c>
      <c r="AG48" s="86">
        <v>5.57</v>
      </c>
      <c r="AH48" s="86">
        <v>0.71699999999999997</v>
      </c>
      <c r="AI48" s="86">
        <v>6.86</v>
      </c>
      <c r="AJ48" s="86">
        <v>0</v>
      </c>
      <c r="AK48" s="86">
        <v>0</v>
      </c>
    </row>
    <row r="49" spans="1:37" ht="18.95" customHeight="1">
      <c r="A49" s="59" t="s">
        <v>250</v>
      </c>
      <c r="B49" s="64"/>
      <c r="C49" s="64">
        <v>3.01</v>
      </c>
      <c r="D49" s="64">
        <v>0.79400000000000004</v>
      </c>
      <c r="E49" s="65"/>
      <c r="F49" s="64">
        <v>1.26</v>
      </c>
      <c r="G49" s="65"/>
      <c r="H49" s="64">
        <v>0.26200000000000001</v>
      </c>
      <c r="I49" s="64">
        <v>1.55</v>
      </c>
      <c r="J49" s="64">
        <v>1.73</v>
      </c>
      <c r="K49" s="64">
        <v>2.98</v>
      </c>
      <c r="L49" s="64">
        <v>2.9</v>
      </c>
      <c r="M49" s="64">
        <v>14.4</v>
      </c>
      <c r="N49" s="67">
        <v>2.35</v>
      </c>
      <c r="O49" s="67">
        <v>2.59</v>
      </c>
      <c r="P49" s="64">
        <v>1</v>
      </c>
      <c r="Q49" s="64">
        <v>5.58</v>
      </c>
      <c r="R49" s="64">
        <v>0.82599999999999996</v>
      </c>
      <c r="S49" s="64">
        <v>6.84</v>
      </c>
      <c r="V49" s="102" t="s">
        <v>369</v>
      </c>
      <c r="W49" s="97">
        <v>0</v>
      </c>
      <c r="X49" s="97">
        <v>3.01</v>
      </c>
      <c r="Y49" s="97"/>
      <c r="Z49" s="97">
        <v>0.79400000000000004</v>
      </c>
      <c r="AA49" s="97">
        <v>0</v>
      </c>
      <c r="AB49" s="86">
        <v>0.26200000000000001</v>
      </c>
      <c r="AC49" s="86">
        <v>14.4</v>
      </c>
      <c r="AD49" s="86">
        <v>2.35</v>
      </c>
      <c r="AE49" s="86">
        <v>2.59</v>
      </c>
      <c r="AF49" s="86">
        <v>1</v>
      </c>
      <c r="AG49" s="86">
        <v>5.58</v>
      </c>
      <c r="AH49" s="86">
        <v>0.82599999999999996</v>
      </c>
      <c r="AI49" s="86">
        <v>6.84</v>
      </c>
      <c r="AJ49" s="86">
        <v>0</v>
      </c>
      <c r="AK49" s="86">
        <v>0</v>
      </c>
    </row>
    <row r="50" spans="1:37" s="140" customFormat="1" ht="18.95" customHeight="1">
      <c r="A50" s="136" t="s">
        <v>243</v>
      </c>
      <c r="B50" s="137"/>
      <c r="C50" s="137">
        <v>2.1508963917712909</v>
      </c>
      <c r="D50" s="137">
        <v>0.55510289060904361</v>
      </c>
      <c r="E50" s="138"/>
      <c r="F50" s="137">
        <v>0.46489694993444652</v>
      </c>
      <c r="G50" s="138"/>
      <c r="H50" s="137">
        <v>0.13949461441198166</v>
      </c>
      <c r="I50" s="137">
        <v>1.2131240052403101</v>
      </c>
      <c r="J50" s="137">
        <v>0.98163325085084041</v>
      </c>
      <c r="K50" s="137">
        <v>1.2543918576028608</v>
      </c>
      <c r="L50" s="137">
        <v>1.5001298286580571</v>
      </c>
      <c r="M50" s="137">
        <v>7.9253114035011301</v>
      </c>
      <c r="N50" s="139">
        <v>2</v>
      </c>
      <c r="O50" s="139">
        <v>2</v>
      </c>
      <c r="P50" s="137">
        <v>0.68897648490177776</v>
      </c>
      <c r="Q50" s="137">
        <v>3.4678619219009246</v>
      </c>
      <c r="R50" s="137">
        <v>0.58814222389386417</v>
      </c>
      <c r="S50" s="137">
        <v>4.6521495725453477</v>
      </c>
      <c r="V50" s="102" t="s">
        <v>367</v>
      </c>
      <c r="W50" s="97">
        <v>0</v>
      </c>
      <c r="X50" s="97">
        <v>2.1508963917712909</v>
      </c>
      <c r="Y50" s="97"/>
      <c r="Z50" s="97">
        <v>0.55510289060904361</v>
      </c>
      <c r="AA50" s="97">
        <v>0</v>
      </c>
      <c r="AB50" s="97">
        <v>0.13949461441198166</v>
      </c>
      <c r="AC50" s="97">
        <v>7.9253114035011301</v>
      </c>
      <c r="AD50" s="97">
        <v>2</v>
      </c>
      <c r="AE50" s="97">
        <v>2</v>
      </c>
      <c r="AF50" s="97">
        <v>0.68897648490177776</v>
      </c>
      <c r="AG50" s="97">
        <v>3.4678619219009246</v>
      </c>
      <c r="AH50" s="97">
        <v>0.58814222389386417</v>
      </c>
      <c r="AI50" s="97">
        <v>4.6521495725453477</v>
      </c>
      <c r="AJ50" s="97">
        <v>0</v>
      </c>
      <c r="AK50" s="97">
        <v>0</v>
      </c>
    </row>
    <row r="51" spans="1:37" ht="18.95" customHeight="1">
      <c r="A51" s="68" t="s">
        <v>251</v>
      </c>
      <c r="B51" s="64"/>
      <c r="C51" s="64">
        <v>4.49</v>
      </c>
      <c r="D51" s="64">
        <v>0.80300000000000005</v>
      </c>
      <c r="E51" s="69"/>
      <c r="F51" s="64">
        <v>0.99099999999999999</v>
      </c>
      <c r="G51" s="69"/>
      <c r="H51" s="64">
        <v>0.28499999999999998</v>
      </c>
      <c r="I51" s="64">
        <v>2.68</v>
      </c>
      <c r="J51" s="64">
        <v>1.73</v>
      </c>
      <c r="K51" s="64">
        <v>2.88</v>
      </c>
      <c r="L51" s="64">
        <v>3.64</v>
      </c>
      <c r="M51" s="64">
        <v>19.7</v>
      </c>
      <c r="N51" s="66">
        <v>3</v>
      </c>
      <c r="O51" s="66">
        <v>3.09</v>
      </c>
      <c r="P51" s="64">
        <v>1.49</v>
      </c>
      <c r="Q51" s="64">
        <v>7.52</v>
      </c>
      <c r="R51" s="64">
        <v>1.0900000000000001</v>
      </c>
      <c r="S51" s="64">
        <v>8.9700000000000006</v>
      </c>
      <c r="V51" s="102" t="s">
        <v>370</v>
      </c>
      <c r="W51" s="97">
        <v>0</v>
      </c>
      <c r="X51" s="97">
        <v>4.49</v>
      </c>
      <c r="Y51" s="97"/>
      <c r="Z51" s="97">
        <v>0.80300000000000005</v>
      </c>
      <c r="AA51" s="97">
        <v>0</v>
      </c>
      <c r="AB51" s="86">
        <v>0.28499999999999998</v>
      </c>
      <c r="AC51" s="86">
        <v>19.7</v>
      </c>
      <c r="AD51" s="86">
        <v>3</v>
      </c>
      <c r="AE51" s="86">
        <v>3.09</v>
      </c>
      <c r="AF51" s="86">
        <v>1.49</v>
      </c>
      <c r="AG51" s="86">
        <v>7.52</v>
      </c>
      <c r="AH51" s="86">
        <v>1.0900000000000001</v>
      </c>
      <c r="AI51" s="86">
        <v>8.9700000000000006</v>
      </c>
      <c r="AJ51" s="86">
        <v>0</v>
      </c>
      <c r="AK51" s="86">
        <v>0</v>
      </c>
    </row>
    <row r="52" spans="1:37" ht="18.95" customHeight="1">
      <c r="A52" s="32" t="s">
        <v>252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V52" s="102" t="s">
        <v>371</v>
      </c>
      <c r="W52" s="97">
        <v>0</v>
      </c>
      <c r="X52" s="97">
        <v>0</v>
      </c>
      <c r="Y52" s="97"/>
      <c r="Z52" s="97">
        <v>0</v>
      </c>
      <c r="AA52" s="97">
        <v>0</v>
      </c>
      <c r="AB52" s="86">
        <v>0</v>
      </c>
      <c r="AC52" s="86">
        <v>0</v>
      </c>
      <c r="AD52" s="86">
        <v>0</v>
      </c>
      <c r="AE52" s="86">
        <v>0</v>
      </c>
      <c r="AF52" s="86">
        <v>0</v>
      </c>
      <c r="AG52" s="86">
        <v>0</v>
      </c>
      <c r="AH52" s="86">
        <v>0</v>
      </c>
      <c r="AI52" s="86">
        <v>0</v>
      </c>
      <c r="AJ52" s="86">
        <v>0</v>
      </c>
      <c r="AK52" s="86">
        <v>0</v>
      </c>
    </row>
    <row r="53" spans="1:37" ht="18.95" customHeight="1">
      <c r="A53" s="68" t="s">
        <v>253</v>
      </c>
      <c r="B53" s="71"/>
      <c r="C53" s="71">
        <v>70.400000000000006</v>
      </c>
      <c r="D53" s="71">
        <v>98.2</v>
      </c>
      <c r="E53" s="71">
        <v>99.6</v>
      </c>
      <c r="F53" s="71">
        <v>97.5</v>
      </c>
      <c r="G53" s="71">
        <v>100</v>
      </c>
      <c r="H53" s="71">
        <v>98.9</v>
      </c>
      <c r="I53" s="71">
        <v>88.3</v>
      </c>
      <c r="J53" s="71">
        <v>85.8</v>
      </c>
      <c r="K53" s="71">
        <v>90.8</v>
      </c>
      <c r="L53" s="64">
        <v>82.4</v>
      </c>
      <c r="M53" s="65"/>
      <c r="N53" s="64">
        <v>83.1</v>
      </c>
      <c r="O53" s="64">
        <v>86.1</v>
      </c>
      <c r="P53" s="72"/>
      <c r="Q53" s="72"/>
      <c r="R53" s="72"/>
      <c r="S53" s="72"/>
      <c r="V53" s="102" t="s">
        <v>372</v>
      </c>
      <c r="W53" s="97">
        <v>0</v>
      </c>
      <c r="X53" s="97">
        <v>70.400000000000006</v>
      </c>
      <c r="Y53" s="97"/>
      <c r="Z53" s="97">
        <v>98.2</v>
      </c>
      <c r="AA53" s="97">
        <v>99.6</v>
      </c>
      <c r="AB53" s="86">
        <v>98.9</v>
      </c>
      <c r="AC53" s="86">
        <v>0</v>
      </c>
      <c r="AD53" s="86">
        <v>83.1</v>
      </c>
      <c r="AE53" s="86">
        <v>86.1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0</v>
      </c>
    </row>
    <row r="54" spans="1:37" s="96" customFormat="1" ht="18.75" customHeight="1">
      <c r="A54" s="136" t="s">
        <v>243</v>
      </c>
      <c r="B54" s="141"/>
      <c r="C54" s="141">
        <v>69.417593563040825</v>
      </c>
      <c r="D54" s="141">
        <v>97.298583035777611</v>
      </c>
      <c r="E54" s="141">
        <v>99.319245787441631</v>
      </c>
      <c r="F54" s="141">
        <v>96.337575918964163</v>
      </c>
      <c r="G54" s="141">
        <v>99.779159010468788</v>
      </c>
      <c r="H54" s="141">
        <v>97.737330289614945</v>
      </c>
      <c r="I54" s="141">
        <v>89.250317969448176</v>
      </c>
      <c r="J54" s="141">
        <v>87.102188071701036</v>
      </c>
      <c r="K54" s="141">
        <v>88.343463194484741</v>
      </c>
      <c r="L54" s="141">
        <v>86.424805111329704</v>
      </c>
      <c r="M54" s="142"/>
      <c r="N54" s="141">
        <v>83.272811811888232</v>
      </c>
      <c r="O54" s="141">
        <v>85.653626713443771</v>
      </c>
      <c r="P54" s="143"/>
      <c r="Q54" s="143"/>
      <c r="R54" s="143"/>
      <c r="S54" s="143"/>
      <c r="V54" s="102" t="s">
        <v>367</v>
      </c>
      <c r="W54" s="97">
        <v>0</v>
      </c>
      <c r="X54" s="97">
        <v>69.417593563040825</v>
      </c>
      <c r="Y54" s="97"/>
      <c r="Z54" s="97">
        <v>97.298583035777611</v>
      </c>
      <c r="AA54" s="97">
        <v>99.319245787441631</v>
      </c>
      <c r="AB54" s="97">
        <v>97.737330289614945</v>
      </c>
      <c r="AC54" s="97">
        <v>0</v>
      </c>
      <c r="AD54" s="97">
        <v>83.272811811888232</v>
      </c>
      <c r="AE54" s="97">
        <v>85.653626713443771</v>
      </c>
      <c r="AF54" s="97">
        <v>0</v>
      </c>
      <c r="AG54" s="97">
        <v>0</v>
      </c>
      <c r="AH54" s="97">
        <v>0</v>
      </c>
      <c r="AI54" s="97">
        <v>0</v>
      </c>
      <c r="AJ54" s="97">
        <v>0</v>
      </c>
      <c r="AK54" s="97">
        <v>0</v>
      </c>
    </row>
    <row r="55" spans="1:37" ht="18.95" customHeight="1">
      <c r="A55" s="32" t="s">
        <v>254</v>
      </c>
      <c r="B55" s="33"/>
      <c r="C55" s="33"/>
      <c r="D55" s="33"/>
      <c r="E55" s="53"/>
      <c r="F55" s="53"/>
      <c r="G55" s="33"/>
      <c r="H55" s="33"/>
      <c r="I55" s="33"/>
      <c r="J55" s="33"/>
      <c r="K55" s="33"/>
      <c r="L55" s="33"/>
      <c r="M55" s="33"/>
      <c r="N55" s="33"/>
      <c r="O55" s="33"/>
      <c r="P55" s="33" t="s">
        <v>255</v>
      </c>
      <c r="Q55" s="33" t="s">
        <v>255</v>
      </c>
      <c r="R55" s="33"/>
      <c r="S55" s="33"/>
      <c r="V55" s="102" t="s">
        <v>373</v>
      </c>
      <c r="W55" s="97">
        <v>0</v>
      </c>
      <c r="X55" s="97">
        <v>0</v>
      </c>
      <c r="Y55" s="97"/>
      <c r="Z55" s="97">
        <v>0</v>
      </c>
      <c r="AA55" s="97">
        <v>0</v>
      </c>
      <c r="AB55" s="86">
        <v>0</v>
      </c>
      <c r="AC55" s="86">
        <v>0</v>
      </c>
      <c r="AD55" s="86">
        <v>0</v>
      </c>
      <c r="AE55" s="86">
        <v>0</v>
      </c>
      <c r="AF55" s="86" t="s">
        <v>255</v>
      </c>
      <c r="AG55" s="86" t="s">
        <v>255</v>
      </c>
      <c r="AH55" s="86">
        <v>0</v>
      </c>
      <c r="AI55" s="86">
        <v>0</v>
      </c>
      <c r="AJ55" s="86">
        <v>0</v>
      </c>
      <c r="AK55" s="86">
        <v>0</v>
      </c>
    </row>
    <row r="56" spans="1:37" ht="18.95" customHeight="1">
      <c r="A56" s="73" t="s">
        <v>256</v>
      </c>
      <c r="B56" s="74"/>
      <c r="C56" s="74">
        <v>3.5</v>
      </c>
      <c r="D56" s="74">
        <v>1.25</v>
      </c>
      <c r="E56" s="74">
        <v>0</v>
      </c>
      <c r="F56" s="74">
        <v>1.17</v>
      </c>
      <c r="G56" s="74">
        <v>0</v>
      </c>
      <c r="H56" s="74">
        <v>0</v>
      </c>
      <c r="I56" s="74">
        <v>1.62</v>
      </c>
      <c r="J56" s="74">
        <v>0.441</v>
      </c>
      <c r="K56" s="74">
        <v>1.5</v>
      </c>
      <c r="L56" s="74">
        <v>1.41</v>
      </c>
      <c r="M56" s="69"/>
      <c r="N56" s="74">
        <v>2.09</v>
      </c>
      <c r="O56" s="74">
        <v>2.33</v>
      </c>
      <c r="P56" s="57"/>
      <c r="Q56" s="57"/>
      <c r="R56" s="60"/>
      <c r="S56" s="57"/>
      <c r="V56" s="102" t="s">
        <v>374</v>
      </c>
      <c r="W56" s="97">
        <v>0</v>
      </c>
      <c r="X56" s="97">
        <v>3.5</v>
      </c>
      <c r="Y56" s="97"/>
      <c r="Z56" s="97">
        <v>1.25</v>
      </c>
      <c r="AA56" s="97">
        <v>0</v>
      </c>
      <c r="AB56" s="86">
        <v>0</v>
      </c>
      <c r="AC56" s="86">
        <v>0</v>
      </c>
      <c r="AD56" s="86">
        <v>2.09</v>
      </c>
      <c r="AE56" s="86">
        <v>2.33</v>
      </c>
      <c r="AF56" s="86">
        <v>0</v>
      </c>
      <c r="AG56" s="86">
        <v>0</v>
      </c>
      <c r="AH56" s="86">
        <v>0</v>
      </c>
      <c r="AI56" s="86">
        <v>0</v>
      </c>
      <c r="AJ56" s="86">
        <v>0</v>
      </c>
      <c r="AK56" s="86">
        <v>0</v>
      </c>
    </row>
    <row r="57" spans="1:37" s="148" customFormat="1" ht="18.95" customHeight="1">
      <c r="A57" s="136" t="s">
        <v>243</v>
      </c>
      <c r="B57" s="144"/>
      <c r="C57" s="144">
        <v>5.7221980631769389</v>
      </c>
      <c r="D57" s="144">
        <v>2.8602514722137697</v>
      </c>
      <c r="E57" s="144">
        <v>0.65757951656812286</v>
      </c>
      <c r="F57" s="144">
        <v>1.6818803938262403</v>
      </c>
      <c r="G57" s="144">
        <v>0.47319138676292971</v>
      </c>
      <c r="H57" s="144">
        <v>5.8783321941216675E-3</v>
      </c>
      <c r="I57" s="144">
        <v>2.1175042341688428</v>
      </c>
      <c r="J57" s="144">
        <v>1.6328927877525157</v>
      </c>
      <c r="K57" s="144">
        <v>2.6441002422939164</v>
      </c>
      <c r="L57" s="144">
        <v>2.8359822478114611</v>
      </c>
      <c r="M57" s="145"/>
      <c r="N57" s="144">
        <v>3.1744008020175745</v>
      </c>
      <c r="O57" s="144">
        <v>3.7002376170854636</v>
      </c>
      <c r="P57" s="146"/>
      <c r="Q57" s="146"/>
      <c r="R57" s="147"/>
      <c r="S57" s="146"/>
      <c r="V57" s="102" t="s">
        <v>367</v>
      </c>
      <c r="W57" s="97">
        <v>0</v>
      </c>
      <c r="X57" s="97">
        <v>5.7221980631769389</v>
      </c>
      <c r="Y57" s="97"/>
      <c r="Z57" s="97">
        <v>2.8602514722137697</v>
      </c>
      <c r="AA57" s="97">
        <v>0.65757951656812286</v>
      </c>
      <c r="AB57" s="97">
        <v>5.8783321941216675E-3</v>
      </c>
      <c r="AC57" s="97">
        <v>0</v>
      </c>
      <c r="AD57" s="97">
        <v>3.1744008020175745</v>
      </c>
      <c r="AE57" s="97">
        <v>3.7002376170854636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</row>
    <row r="58" spans="1:37" ht="18.95" customHeight="1">
      <c r="A58" s="75" t="s">
        <v>257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60"/>
      <c r="N58" s="76"/>
      <c r="O58" s="76"/>
      <c r="P58" s="60"/>
      <c r="Q58" s="60"/>
      <c r="R58" s="60"/>
      <c r="S58" s="60"/>
      <c r="V58" s="102" t="s">
        <v>374</v>
      </c>
      <c r="W58" s="97">
        <v>0</v>
      </c>
      <c r="X58" s="97">
        <v>0</v>
      </c>
      <c r="Y58" s="97"/>
      <c r="Z58" s="97">
        <v>0</v>
      </c>
      <c r="AA58" s="97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</row>
    <row r="59" spans="1:37" ht="18.95" customHeight="1">
      <c r="A59" s="32" t="s">
        <v>258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V59" s="102" t="s">
        <v>375</v>
      </c>
      <c r="W59" s="97">
        <v>0</v>
      </c>
      <c r="X59" s="97">
        <v>0</v>
      </c>
      <c r="Y59" s="97"/>
      <c r="Z59" s="97">
        <v>0</v>
      </c>
      <c r="AA59" s="97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86">
        <v>0</v>
      </c>
      <c r="AI59" s="86">
        <v>0</v>
      </c>
      <c r="AJ59" s="86">
        <v>0</v>
      </c>
      <c r="AK59" s="86">
        <v>0</v>
      </c>
    </row>
    <row r="60" spans="1:37" ht="18.95" customHeight="1">
      <c r="A60" s="73" t="s">
        <v>259</v>
      </c>
      <c r="B60" s="77"/>
      <c r="C60" s="77">
        <v>0.78707916287534119</v>
      </c>
      <c r="D60" s="77">
        <v>0.21460848452148107</v>
      </c>
      <c r="E60" s="78"/>
      <c r="F60" s="77">
        <v>0.27310606060606063</v>
      </c>
      <c r="G60" s="78"/>
      <c r="H60" s="77">
        <v>0.16111970054520303</v>
      </c>
      <c r="I60" s="77">
        <v>0.38621304412420143</v>
      </c>
      <c r="J60" s="77">
        <v>0.22884184308841843</v>
      </c>
      <c r="K60" s="77">
        <v>0.4852688295311246</v>
      </c>
      <c r="L60" s="77">
        <v>0.41033032097226552</v>
      </c>
      <c r="M60" s="78"/>
      <c r="N60" s="77">
        <v>0.47107837542047981</v>
      </c>
      <c r="O60" s="77">
        <v>0.43702673466233966</v>
      </c>
      <c r="P60" s="57"/>
      <c r="Q60" s="57"/>
      <c r="R60" s="57"/>
      <c r="S60" s="57"/>
      <c r="V60" s="102" t="s">
        <v>376</v>
      </c>
      <c r="W60" s="97">
        <v>0</v>
      </c>
      <c r="X60" s="97">
        <v>0.78707916287534119</v>
      </c>
      <c r="Y60" s="97"/>
      <c r="Z60" s="97">
        <v>0.21460848452148107</v>
      </c>
      <c r="AA60" s="97">
        <v>0</v>
      </c>
      <c r="AB60" s="86">
        <v>0.16111970054520303</v>
      </c>
      <c r="AC60" s="86">
        <v>0</v>
      </c>
      <c r="AD60" s="86">
        <v>0.47107837542047981</v>
      </c>
      <c r="AE60" s="86">
        <v>0.43702673466233966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</row>
    <row r="61" spans="1:37" s="154" customFormat="1" ht="18.95" customHeight="1">
      <c r="A61" s="149" t="s">
        <v>243</v>
      </c>
      <c r="B61" s="150"/>
      <c r="C61" s="150">
        <v>0.8290331396571724</v>
      </c>
      <c r="D61" s="150">
        <v>0.23663806495781922</v>
      </c>
      <c r="E61" s="151"/>
      <c r="F61" s="150">
        <v>0.3055272199447252</v>
      </c>
      <c r="G61" s="151"/>
      <c r="H61" s="150">
        <v>0.17187697608305802</v>
      </c>
      <c r="I61" s="150">
        <v>0.38575332185017003</v>
      </c>
      <c r="J61" s="150">
        <v>0.25592817345841867</v>
      </c>
      <c r="K61" s="150">
        <v>0.48258053646650462</v>
      </c>
      <c r="L61" s="150">
        <v>0.42929844547505724</v>
      </c>
      <c r="M61" s="152"/>
      <c r="N61" s="150">
        <v>0.50011963571085782</v>
      </c>
      <c r="O61" s="150">
        <v>0.46450597798133597</v>
      </c>
      <c r="P61" s="153"/>
      <c r="Q61" s="153"/>
      <c r="R61" s="153"/>
      <c r="S61" s="153"/>
      <c r="V61" s="102" t="s">
        <v>367</v>
      </c>
      <c r="W61" s="97">
        <v>0</v>
      </c>
      <c r="X61" s="97">
        <v>0.8290331396571724</v>
      </c>
      <c r="Y61" s="97"/>
      <c r="Z61" s="97">
        <v>0.23663806495781922</v>
      </c>
      <c r="AA61" s="97">
        <v>0</v>
      </c>
      <c r="AB61" s="97">
        <v>0.17187697608305802</v>
      </c>
      <c r="AC61" s="97">
        <v>0</v>
      </c>
      <c r="AD61" s="97">
        <v>0.50011963571085782</v>
      </c>
      <c r="AE61" s="97">
        <v>0.46450597798133597</v>
      </c>
      <c r="AF61" s="97">
        <v>0</v>
      </c>
      <c r="AG61" s="97">
        <v>0</v>
      </c>
      <c r="AH61" s="97">
        <v>0</v>
      </c>
      <c r="AI61" s="97">
        <v>0</v>
      </c>
      <c r="AJ61" s="97">
        <v>0</v>
      </c>
      <c r="AK61" s="97">
        <v>0</v>
      </c>
    </row>
    <row r="62" spans="1:37" ht="18.95" customHeight="1">
      <c r="A62" s="792" t="s">
        <v>325</v>
      </c>
      <c r="B62" s="793"/>
      <c r="C62" s="793"/>
      <c r="D62" s="793"/>
      <c r="E62" s="793"/>
      <c r="F62" s="793"/>
      <c r="G62" s="793"/>
      <c r="H62" s="793"/>
      <c r="I62" s="793"/>
      <c r="J62" s="793"/>
      <c r="K62" s="793"/>
      <c r="L62" s="793"/>
      <c r="M62" s="793"/>
      <c r="N62" s="793"/>
      <c r="O62" s="793"/>
      <c r="P62" s="793"/>
      <c r="Q62" s="793"/>
      <c r="R62" s="793"/>
      <c r="S62" s="793"/>
      <c r="V62" s="102" t="s">
        <v>377</v>
      </c>
      <c r="W62" s="97">
        <v>0</v>
      </c>
      <c r="X62" s="97">
        <v>0</v>
      </c>
      <c r="Y62" s="97"/>
      <c r="Z62" s="97">
        <v>0</v>
      </c>
      <c r="AA62" s="97">
        <v>0</v>
      </c>
      <c r="AB62" s="86">
        <v>0</v>
      </c>
      <c r="AC62" s="86">
        <v>0</v>
      </c>
      <c r="AD62" s="86">
        <v>0</v>
      </c>
      <c r="AE62" s="86">
        <v>0</v>
      </c>
      <c r="AF62" s="86">
        <v>0</v>
      </c>
      <c r="AG62" s="86">
        <v>0</v>
      </c>
      <c r="AH62" s="86">
        <v>0</v>
      </c>
      <c r="AI62" s="86">
        <v>0</v>
      </c>
      <c r="AJ62" s="86">
        <v>0</v>
      </c>
      <c r="AK62" s="86">
        <v>0</v>
      </c>
    </row>
    <row r="63" spans="1:37" ht="18.95" customHeight="1">
      <c r="A63" s="73" t="s">
        <v>7</v>
      </c>
      <c r="B63" s="77">
        <v>100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V63" s="102" t="s">
        <v>378</v>
      </c>
      <c r="W63" s="97">
        <v>100</v>
      </c>
      <c r="X63" s="97">
        <v>0</v>
      </c>
      <c r="Y63" s="97"/>
      <c r="Z63" s="97">
        <v>0</v>
      </c>
      <c r="AA63" s="97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0</v>
      </c>
      <c r="AI63" s="86">
        <v>0</v>
      </c>
      <c r="AJ63" s="86">
        <v>0</v>
      </c>
      <c r="AK63" s="86">
        <v>0</v>
      </c>
    </row>
    <row r="64" spans="1:37" ht="18.95" customHeight="1">
      <c r="A64" s="73" t="s">
        <v>8</v>
      </c>
      <c r="B64" s="77">
        <v>100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V64" s="102" t="s">
        <v>378</v>
      </c>
      <c r="W64" s="97">
        <v>100</v>
      </c>
      <c r="X64" s="97">
        <v>0</v>
      </c>
      <c r="Y64" s="97"/>
      <c r="Z64" s="97">
        <v>0</v>
      </c>
      <c r="AA64" s="97">
        <v>0</v>
      </c>
      <c r="AB64" s="86">
        <v>0</v>
      </c>
      <c r="AC64" s="86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0</v>
      </c>
      <c r="AI64" s="86">
        <v>0</v>
      </c>
      <c r="AJ64" s="86">
        <v>0</v>
      </c>
      <c r="AK64" s="86">
        <v>0</v>
      </c>
    </row>
    <row r="65" spans="1:37" ht="18.95" customHeight="1">
      <c r="A65" s="73" t="s">
        <v>9</v>
      </c>
      <c r="B65" s="77">
        <v>100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V65" s="102" t="s">
        <v>9</v>
      </c>
      <c r="W65" s="97">
        <v>100</v>
      </c>
      <c r="X65" s="97">
        <v>0</v>
      </c>
      <c r="Y65" s="97"/>
      <c r="Z65" s="97">
        <v>0</v>
      </c>
      <c r="AA65" s="97">
        <v>0</v>
      </c>
      <c r="AB65" s="86">
        <v>0</v>
      </c>
      <c r="AC65" s="86">
        <v>0</v>
      </c>
      <c r="AD65" s="86">
        <v>0</v>
      </c>
      <c r="AE65" s="86">
        <v>0</v>
      </c>
      <c r="AF65" s="86">
        <v>0</v>
      </c>
      <c r="AG65" s="86">
        <v>0</v>
      </c>
      <c r="AH65" s="86">
        <v>0</v>
      </c>
      <c r="AI65" s="86">
        <v>0</v>
      </c>
      <c r="AJ65" s="86">
        <v>0</v>
      </c>
      <c r="AK65" s="86">
        <v>0</v>
      </c>
    </row>
    <row r="66" spans="1:37" ht="18.95" customHeight="1">
      <c r="A66" s="73" t="s">
        <v>261</v>
      </c>
      <c r="B66" s="77">
        <v>80.400000000000006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V66" s="102" t="s">
        <v>379</v>
      </c>
      <c r="W66" s="97">
        <v>80.400000000000006</v>
      </c>
      <c r="X66" s="97">
        <v>0</v>
      </c>
      <c r="Y66" s="97"/>
      <c r="Z66" s="97">
        <v>0</v>
      </c>
      <c r="AA66" s="97">
        <v>0</v>
      </c>
      <c r="AB66" s="86">
        <v>0</v>
      </c>
      <c r="AC66" s="86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0</v>
      </c>
      <c r="AI66" s="86">
        <v>0</v>
      </c>
      <c r="AJ66" s="86">
        <v>0</v>
      </c>
      <c r="AK66" s="86">
        <v>0</v>
      </c>
    </row>
    <row r="67" spans="1:37" ht="18.95" customHeight="1">
      <c r="A67" s="73" t="s">
        <v>11</v>
      </c>
      <c r="B67" s="77">
        <v>100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V67" s="102" t="s">
        <v>380</v>
      </c>
      <c r="W67" s="97">
        <v>100</v>
      </c>
      <c r="X67" s="97">
        <v>0</v>
      </c>
      <c r="Y67" s="97"/>
      <c r="Z67" s="97">
        <v>0</v>
      </c>
      <c r="AA67" s="97">
        <v>0</v>
      </c>
      <c r="AB67" s="86">
        <v>0</v>
      </c>
      <c r="AC67" s="86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0</v>
      </c>
      <c r="AI67" s="86">
        <v>0</v>
      </c>
      <c r="AJ67" s="86">
        <v>0</v>
      </c>
      <c r="AK67" s="86">
        <v>0</v>
      </c>
    </row>
    <row r="68" spans="1:37" ht="18.95" customHeight="1">
      <c r="A68" s="73" t="s">
        <v>88</v>
      </c>
      <c r="B68" s="77">
        <v>100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V68" s="102" t="s">
        <v>381</v>
      </c>
      <c r="W68" s="97">
        <v>100</v>
      </c>
      <c r="X68" s="97">
        <v>0</v>
      </c>
      <c r="Y68" s="97"/>
      <c r="Z68" s="97">
        <v>0</v>
      </c>
      <c r="AA68" s="97">
        <v>0</v>
      </c>
      <c r="AB68" s="86">
        <v>0</v>
      </c>
      <c r="AC68" s="86">
        <v>0</v>
      </c>
      <c r="AD68" s="86">
        <v>0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</row>
    <row r="69" spans="1:37" ht="18.95" customHeight="1">
      <c r="A69" s="73" t="s">
        <v>13</v>
      </c>
      <c r="B69" s="77">
        <v>100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V69" s="102" t="s">
        <v>380</v>
      </c>
      <c r="W69" s="97">
        <v>100</v>
      </c>
      <c r="X69" s="97">
        <v>0</v>
      </c>
      <c r="Y69" s="97"/>
      <c r="Z69" s="97">
        <v>0</v>
      </c>
      <c r="AA69" s="97">
        <v>0</v>
      </c>
      <c r="AB69" s="86">
        <v>0</v>
      </c>
      <c r="AC69" s="86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0</v>
      </c>
      <c r="AI69" s="86">
        <v>0</v>
      </c>
      <c r="AJ69" s="86">
        <v>0</v>
      </c>
      <c r="AK69" s="86">
        <v>0</v>
      </c>
    </row>
    <row r="70" spans="1:37" ht="18.95" customHeight="1">
      <c r="A70" s="73" t="s">
        <v>262</v>
      </c>
      <c r="B70" s="77">
        <v>99.7</v>
      </c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V70" s="102" t="s">
        <v>382</v>
      </c>
      <c r="W70" s="97">
        <v>99.7</v>
      </c>
      <c r="X70" s="97">
        <v>0</v>
      </c>
      <c r="Y70" s="97"/>
      <c r="Z70" s="97">
        <v>0</v>
      </c>
      <c r="AA70" s="97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0</v>
      </c>
      <c r="AK70" s="86">
        <v>0</v>
      </c>
    </row>
    <row r="71" spans="1:37" ht="18.95" customHeight="1">
      <c r="A71" s="73" t="s">
        <v>15</v>
      </c>
      <c r="B71" s="77">
        <v>100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V71" s="102" t="s">
        <v>383</v>
      </c>
      <c r="W71" s="97">
        <v>100</v>
      </c>
      <c r="X71" s="97">
        <v>0</v>
      </c>
      <c r="Y71" s="97"/>
      <c r="Z71" s="97">
        <v>0</v>
      </c>
      <c r="AA71" s="97">
        <v>0</v>
      </c>
      <c r="AB71" s="86">
        <v>0</v>
      </c>
      <c r="AC71" s="86">
        <v>0</v>
      </c>
      <c r="AD71" s="86">
        <v>0</v>
      </c>
      <c r="AE71" s="86">
        <v>0</v>
      </c>
      <c r="AF71" s="86">
        <v>0</v>
      </c>
      <c r="AG71" s="86">
        <v>0</v>
      </c>
      <c r="AH71" s="86">
        <v>0</v>
      </c>
      <c r="AI71" s="86">
        <v>0</v>
      </c>
      <c r="AJ71" s="86">
        <v>0</v>
      </c>
      <c r="AK71" s="86">
        <v>0</v>
      </c>
    </row>
    <row r="72" spans="1:37" ht="18.95" customHeight="1">
      <c r="A72" s="73" t="s">
        <v>16</v>
      </c>
      <c r="B72" s="77">
        <v>97.7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V72" s="102" t="s">
        <v>384</v>
      </c>
      <c r="W72" s="97">
        <v>97.7</v>
      </c>
      <c r="X72" s="97">
        <v>0</v>
      </c>
      <c r="Y72" s="97"/>
      <c r="Z72" s="97">
        <v>0</v>
      </c>
      <c r="AA72" s="97">
        <v>0</v>
      </c>
      <c r="AB72" s="86">
        <v>0</v>
      </c>
      <c r="AC72" s="86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</row>
    <row r="73" spans="1:37" ht="18.95" customHeight="1">
      <c r="A73" s="73" t="s">
        <v>17</v>
      </c>
      <c r="B73" s="77">
        <v>89.7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V73" s="102" t="s">
        <v>385</v>
      </c>
      <c r="W73" s="97">
        <v>89.7</v>
      </c>
      <c r="X73" s="97">
        <v>0</v>
      </c>
      <c r="Y73" s="97"/>
      <c r="Z73" s="97">
        <v>0</v>
      </c>
      <c r="AA73" s="97">
        <v>0</v>
      </c>
      <c r="AB73" s="86">
        <v>0</v>
      </c>
      <c r="AC73" s="86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</row>
    <row r="74" spans="1:37" ht="18.95" customHeight="1">
      <c r="A74" s="73" t="s">
        <v>18</v>
      </c>
      <c r="B74" s="77">
        <v>100</v>
      </c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V74" s="102" t="s">
        <v>386</v>
      </c>
      <c r="W74" s="97">
        <v>100</v>
      </c>
      <c r="X74" s="97">
        <v>0</v>
      </c>
      <c r="Y74" s="97"/>
      <c r="Z74" s="97">
        <v>0</v>
      </c>
      <c r="AA74" s="97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0</v>
      </c>
      <c r="AG74" s="86">
        <v>0</v>
      </c>
      <c r="AH74" s="86">
        <v>0</v>
      </c>
      <c r="AI74" s="86">
        <v>0</v>
      </c>
      <c r="AJ74" s="86">
        <v>0</v>
      </c>
      <c r="AK74" s="86">
        <v>0</v>
      </c>
    </row>
    <row r="75" spans="1:37" ht="18.95" customHeight="1">
      <c r="A75" s="73" t="s">
        <v>19</v>
      </c>
      <c r="B75" s="77">
        <v>99</v>
      </c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V75" s="102" t="s">
        <v>387</v>
      </c>
      <c r="W75" s="97">
        <v>99</v>
      </c>
      <c r="X75" s="97">
        <v>0</v>
      </c>
      <c r="Y75" s="97"/>
      <c r="Z75" s="97">
        <v>0</v>
      </c>
      <c r="AA75" s="97">
        <v>0</v>
      </c>
      <c r="AB75" s="86">
        <v>0</v>
      </c>
      <c r="AC75" s="86">
        <v>0</v>
      </c>
      <c r="AD75" s="86">
        <v>0</v>
      </c>
      <c r="AE75" s="86">
        <v>0</v>
      </c>
      <c r="AF75" s="86">
        <v>0</v>
      </c>
      <c r="AG75" s="86">
        <v>0</v>
      </c>
      <c r="AH75" s="86">
        <v>0</v>
      </c>
      <c r="AI75" s="86">
        <v>0</v>
      </c>
      <c r="AJ75" s="86">
        <v>0</v>
      </c>
      <c r="AK75" s="86">
        <v>0</v>
      </c>
    </row>
    <row r="76" spans="1:37" ht="18.95" customHeight="1">
      <c r="A76" s="792" t="s">
        <v>341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793"/>
      <c r="P76" s="793"/>
      <c r="Q76" s="793"/>
      <c r="R76" s="793"/>
      <c r="S76" s="793"/>
      <c r="V76" s="102" t="s">
        <v>377</v>
      </c>
      <c r="W76" s="97">
        <v>0</v>
      </c>
      <c r="X76" s="97">
        <v>0</v>
      </c>
      <c r="Y76" s="97"/>
      <c r="Z76" s="97">
        <v>0</v>
      </c>
      <c r="AA76" s="97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</row>
    <row r="77" spans="1:37" ht="18.95" customHeight="1">
      <c r="A77" s="73" t="s">
        <v>7</v>
      </c>
      <c r="B77" s="7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V77" s="102" t="s">
        <v>378</v>
      </c>
      <c r="W77" s="97">
        <v>0</v>
      </c>
      <c r="X77" s="97">
        <v>0</v>
      </c>
      <c r="Y77" s="97"/>
      <c r="Z77" s="97">
        <v>0</v>
      </c>
      <c r="AA77" s="97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</row>
    <row r="78" spans="1:37" ht="18.95" customHeight="1">
      <c r="A78" s="73" t="s">
        <v>8</v>
      </c>
      <c r="B78" s="77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V78" s="102" t="s">
        <v>378</v>
      </c>
      <c r="W78" s="97">
        <v>0</v>
      </c>
      <c r="X78" s="97">
        <v>0</v>
      </c>
      <c r="Y78" s="97"/>
      <c r="Z78" s="97">
        <v>0</v>
      </c>
      <c r="AA78" s="97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</row>
    <row r="79" spans="1:37" ht="18.95" customHeight="1">
      <c r="A79" s="73" t="s">
        <v>9</v>
      </c>
      <c r="B79" s="77">
        <v>0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V79" s="102" t="s">
        <v>9</v>
      </c>
      <c r="W79" s="97">
        <v>0</v>
      </c>
      <c r="X79" s="97">
        <v>0</v>
      </c>
      <c r="Y79" s="97"/>
      <c r="Z79" s="97">
        <v>0</v>
      </c>
      <c r="AA79" s="97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</row>
    <row r="80" spans="1:37" ht="18.95" customHeight="1">
      <c r="A80" s="73" t="s">
        <v>261</v>
      </c>
      <c r="B80" s="77">
        <v>5.22</v>
      </c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V80" s="102" t="s">
        <v>379</v>
      </c>
      <c r="W80" s="97">
        <v>5.22</v>
      </c>
      <c r="X80" s="97">
        <v>0</v>
      </c>
      <c r="Y80" s="97"/>
      <c r="Z80" s="97">
        <v>0</v>
      </c>
      <c r="AA80" s="97">
        <v>0</v>
      </c>
      <c r="AB80" s="86">
        <v>0</v>
      </c>
      <c r="AC80" s="86">
        <v>0</v>
      </c>
      <c r="AD80" s="86">
        <v>0</v>
      </c>
      <c r="AE80" s="86">
        <v>0</v>
      </c>
      <c r="AF80" s="86">
        <v>0</v>
      </c>
      <c r="AG80" s="86">
        <v>0</v>
      </c>
      <c r="AH80" s="86">
        <v>0</v>
      </c>
      <c r="AI80" s="86">
        <v>0</v>
      </c>
      <c r="AJ80" s="86">
        <v>0</v>
      </c>
      <c r="AK80" s="86">
        <v>0</v>
      </c>
    </row>
    <row r="81" spans="1:37" ht="18.95" customHeight="1">
      <c r="A81" s="73" t="s">
        <v>11</v>
      </c>
      <c r="B81" s="77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V81" s="102" t="s">
        <v>380</v>
      </c>
      <c r="W81" s="97">
        <v>0</v>
      </c>
      <c r="X81" s="97">
        <v>0</v>
      </c>
      <c r="Y81" s="97"/>
      <c r="Z81" s="97">
        <v>0</v>
      </c>
      <c r="AA81" s="97">
        <v>0</v>
      </c>
      <c r="AB81" s="86">
        <v>0</v>
      </c>
      <c r="AC81" s="86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0</v>
      </c>
      <c r="AI81" s="86">
        <v>0</v>
      </c>
      <c r="AJ81" s="86">
        <v>0</v>
      </c>
      <c r="AK81" s="86">
        <v>0</v>
      </c>
    </row>
    <row r="82" spans="1:37" ht="18.95" customHeight="1">
      <c r="A82" s="73" t="s">
        <v>88</v>
      </c>
      <c r="B82" s="77">
        <v>0</v>
      </c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V82" s="102" t="s">
        <v>381</v>
      </c>
      <c r="W82" s="97">
        <v>0</v>
      </c>
      <c r="X82" s="97">
        <v>0</v>
      </c>
      <c r="Y82" s="97"/>
      <c r="Z82" s="97">
        <v>0</v>
      </c>
      <c r="AA82" s="97">
        <v>0</v>
      </c>
      <c r="AB82" s="86">
        <v>0</v>
      </c>
      <c r="AC82" s="86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0</v>
      </c>
      <c r="AI82" s="86">
        <v>0</v>
      </c>
      <c r="AJ82" s="86">
        <v>0</v>
      </c>
      <c r="AK82" s="86">
        <v>0</v>
      </c>
    </row>
    <row r="83" spans="1:37" ht="18.95" customHeight="1">
      <c r="A83" s="73" t="s">
        <v>13</v>
      </c>
      <c r="B83" s="77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V83" s="102" t="s">
        <v>380</v>
      </c>
      <c r="W83" s="97">
        <v>0</v>
      </c>
      <c r="X83" s="97">
        <v>0</v>
      </c>
      <c r="Y83" s="97"/>
      <c r="Z83" s="97">
        <v>0</v>
      </c>
      <c r="AA83" s="97">
        <v>0</v>
      </c>
      <c r="AB83" s="86">
        <v>0</v>
      </c>
      <c r="AC83" s="86">
        <v>0</v>
      </c>
      <c r="AD83" s="86">
        <v>0</v>
      </c>
      <c r="AE83" s="86">
        <v>0</v>
      </c>
      <c r="AF83" s="86">
        <v>0</v>
      </c>
      <c r="AG83" s="86">
        <v>0</v>
      </c>
      <c r="AH83" s="86">
        <v>0</v>
      </c>
      <c r="AI83" s="86">
        <v>0</v>
      </c>
      <c r="AJ83" s="86">
        <v>0</v>
      </c>
      <c r="AK83" s="86">
        <v>0</v>
      </c>
    </row>
    <row r="84" spans="1:37" ht="18.95" customHeight="1">
      <c r="A84" s="73" t="s">
        <v>262</v>
      </c>
      <c r="B84" s="77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V84" s="102" t="s">
        <v>382</v>
      </c>
      <c r="W84" s="97">
        <v>0</v>
      </c>
      <c r="X84" s="97">
        <v>0</v>
      </c>
      <c r="Y84" s="97"/>
      <c r="Z84" s="97">
        <v>0</v>
      </c>
      <c r="AA84" s="97">
        <v>0</v>
      </c>
      <c r="AB84" s="86">
        <v>0</v>
      </c>
      <c r="AC84" s="86">
        <v>0</v>
      </c>
      <c r="AD84" s="86">
        <v>0</v>
      </c>
      <c r="AE84" s="86">
        <v>0</v>
      </c>
      <c r="AF84" s="86">
        <v>0</v>
      </c>
      <c r="AG84" s="86">
        <v>0</v>
      </c>
      <c r="AH84" s="86">
        <v>0</v>
      </c>
      <c r="AI84" s="86">
        <v>0</v>
      </c>
      <c r="AJ84" s="86">
        <v>0</v>
      </c>
      <c r="AK84" s="86">
        <v>0</v>
      </c>
    </row>
    <row r="85" spans="1:37" ht="18.95" customHeight="1">
      <c r="A85" s="73" t="s">
        <v>15</v>
      </c>
      <c r="B85" s="77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V85" s="102" t="s">
        <v>383</v>
      </c>
      <c r="W85" s="97">
        <v>0</v>
      </c>
      <c r="X85" s="97">
        <v>0</v>
      </c>
      <c r="Y85" s="97"/>
      <c r="Z85" s="97">
        <v>0</v>
      </c>
      <c r="AA85" s="97">
        <v>0</v>
      </c>
      <c r="AB85" s="86">
        <v>0</v>
      </c>
      <c r="AC85" s="86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0</v>
      </c>
      <c r="AI85" s="86">
        <v>0</v>
      </c>
      <c r="AJ85" s="86">
        <v>0</v>
      </c>
      <c r="AK85" s="86">
        <v>0</v>
      </c>
    </row>
    <row r="86" spans="1:37" ht="18.95" customHeight="1">
      <c r="A86" s="73" t="s">
        <v>16</v>
      </c>
      <c r="B86" s="77">
        <v>2.27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V86" s="102" t="s">
        <v>384</v>
      </c>
      <c r="W86" s="97">
        <v>2.27</v>
      </c>
      <c r="X86" s="97">
        <v>0</v>
      </c>
      <c r="Y86" s="97"/>
      <c r="Z86" s="97">
        <v>0</v>
      </c>
      <c r="AA86" s="97">
        <v>0</v>
      </c>
      <c r="AB86" s="86">
        <v>0</v>
      </c>
      <c r="AC86" s="86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0</v>
      </c>
      <c r="AI86" s="86">
        <v>0</v>
      </c>
      <c r="AJ86" s="86">
        <v>0</v>
      </c>
      <c r="AK86" s="86">
        <v>0</v>
      </c>
    </row>
    <row r="87" spans="1:37" ht="18.95" customHeight="1">
      <c r="A87" s="73" t="s">
        <v>17</v>
      </c>
      <c r="B87" s="77">
        <v>10.3</v>
      </c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V87" s="102" t="s">
        <v>385</v>
      </c>
      <c r="W87" s="97">
        <v>10.3</v>
      </c>
      <c r="X87" s="97">
        <v>0</v>
      </c>
      <c r="Y87" s="97"/>
      <c r="Z87" s="97">
        <v>0</v>
      </c>
      <c r="AA87" s="97">
        <v>0</v>
      </c>
      <c r="AB87" s="86">
        <v>0</v>
      </c>
      <c r="AC87" s="86">
        <v>0</v>
      </c>
      <c r="AD87" s="86">
        <v>0</v>
      </c>
      <c r="AE87" s="86">
        <v>0</v>
      </c>
      <c r="AF87" s="86">
        <v>0</v>
      </c>
      <c r="AG87" s="86">
        <v>0</v>
      </c>
      <c r="AH87" s="86">
        <v>0</v>
      </c>
      <c r="AI87" s="86">
        <v>0</v>
      </c>
      <c r="AJ87" s="86">
        <v>0</v>
      </c>
      <c r="AK87" s="86">
        <v>0</v>
      </c>
    </row>
    <row r="88" spans="1:37" ht="18.95" customHeight="1">
      <c r="A88" s="73" t="s">
        <v>18</v>
      </c>
      <c r="B88" s="77">
        <v>0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V88" s="102" t="s">
        <v>386</v>
      </c>
      <c r="W88" s="97">
        <v>0</v>
      </c>
      <c r="X88" s="97">
        <v>0</v>
      </c>
      <c r="Y88" s="97"/>
      <c r="Z88" s="97">
        <v>0</v>
      </c>
      <c r="AA88" s="97">
        <v>0</v>
      </c>
      <c r="AB88" s="86">
        <v>0</v>
      </c>
      <c r="AC88" s="86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0</v>
      </c>
      <c r="AI88" s="86">
        <v>0</v>
      </c>
      <c r="AJ88" s="86">
        <v>0</v>
      </c>
      <c r="AK88" s="86">
        <v>0</v>
      </c>
    </row>
    <row r="89" spans="1:37" ht="18.95" customHeight="1">
      <c r="A89" s="73" t="s">
        <v>19</v>
      </c>
      <c r="B89" s="77">
        <v>0.996</v>
      </c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V89" s="102" t="s">
        <v>387</v>
      </c>
      <c r="W89" s="97">
        <v>0.996</v>
      </c>
      <c r="X89" s="97">
        <v>0</v>
      </c>
      <c r="Y89" s="97"/>
      <c r="Z89" s="97">
        <v>0</v>
      </c>
      <c r="AA89" s="97">
        <v>0</v>
      </c>
      <c r="AB89" s="86">
        <v>0</v>
      </c>
      <c r="AC89" s="86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0</v>
      </c>
      <c r="AI89" s="86">
        <v>0</v>
      </c>
      <c r="AJ89" s="86">
        <v>0</v>
      </c>
      <c r="AK89" s="86">
        <v>0</v>
      </c>
    </row>
    <row r="90" spans="1:37" ht="18.95" customHeight="1">
      <c r="A90" s="792" t="s">
        <v>326</v>
      </c>
      <c r="B90" s="793"/>
      <c r="C90" s="793"/>
      <c r="D90" s="793"/>
      <c r="E90" s="793"/>
      <c r="F90" s="793"/>
      <c r="G90" s="793"/>
      <c r="H90" s="793"/>
      <c r="I90" s="793"/>
      <c r="J90" s="793"/>
      <c r="K90" s="793"/>
      <c r="L90" s="793"/>
      <c r="M90" s="793"/>
      <c r="N90" s="793"/>
      <c r="O90" s="793"/>
      <c r="P90" s="793"/>
      <c r="Q90" s="793"/>
      <c r="R90" s="793"/>
      <c r="S90" s="793"/>
      <c r="V90" s="102" t="s">
        <v>377</v>
      </c>
      <c r="W90" s="97">
        <v>0</v>
      </c>
      <c r="X90" s="97">
        <v>0</v>
      </c>
      <c r="Y90" s="97"/>
      <c r="Z90" s="97">
        <v>0</v>
      </c>
      <c r="AA90" s="97">
        <v>0</v>
      </c>
      <c r="AB90" s="86">
        <v>0</v>
      </c>
      <c r="AC90" s="86">
        <v>0</v>
      </c>
      <c r="AD90" s="86">
        <v>0</v>
      </c>
      <c r="AE90" s="86">
        <v>0</v>
      </c>
      <c r="AF90" s="86">
        <v>0</v>
      </c>
      <c r="AG90" s="86">
        <v>0</v>
      </c>
      <c r="AH90" s="86">
        <v>0</v>
      </c>
      <c r="AI90" s="86">
        <v>0</v>
      </c>
      <c r="AJ90" s="86">
        <v>0</v>
      </c>
      <c r="AK90" s="86">
        <v>0</v>
      </c>
    </row>
    <row r="91" spans="1:37" ht="18.95" customHeight="1">
      <c r="A91" s="73" t="s">
        <v>7</v>
      </c>
      <c r="B91" s="9">
        <v>0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V91" s="102" t="s">
        <v>378</v>
      </c>
      <c r="W91" s="97">
        <v>0</v>
      </c>
      <c r="X91" s="97">
        <v>0</v>
      </c>
      <c r="Y91" s="97"/>
      <c r="Z91" s="97">
        <v>0</v>
      </c>
      <c r="AA91" s="97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0</v>
      </c>
    </row>
    <row r="92" spans="1:37" ht="18.95" customHeight="1">
      <c r="A92" s="73" t="s">
        <v>8</v>
      </c>
      <c r="B92" s="10">
        <v>2.1000000000000001E-2</v>
      </c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V92" s="102" t="s">
        <v>378</v>
      </c>
      <c r="W92" s="97">
        <v>2.1000000000000001E-2</v>
      </c>
      <c r="X92" s="97">
        <v>0</v>
      </c>
      <c r="Y92" s="97"/>
      <c r="Z92" s="97">
        <v>0</v>
      </c>
      <c r="AA92" s="97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</row>
    <row r="93" spans="1:37" ht="18.95" customHeight="1">
      <c r="A93" s="73" t="s">
        <v>9</v>
      </c>
      <c r="B93" s="10">
        <v>0</v>
      </c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V93" s="102" t="s">
        <v>9</v>
      </c>
      <c r="W93" s="97">
        <v>0</v>
      </c>
      <c r="X93" s="97">
        <v>0</v>
      </c>
      <c r="Y93" s="97"/>
      <c r="Z93" s="97">
        <v>0</v>
      </c>
      <c r="AA93" s="97">
        <v>0</v>
      </c>
      <c r="AB93" s="86">
        <v>0</v>
      </c>
      <c r="AC93" s="86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0</v>
      </c>
      <c r="AI93" s="86">
        <v>0</v>
      </c>
      <c r="AJ93" s="86">
        <v>0</v>
      </c>
      <c r="AK93" s="86">
        <v>0</v>
      </c>
    </row>
    <row r="94" spans="1:37" ht="18.95" customHeight="1">
      <c r="A94" s="73" t="s">
        <v>261</v>
      </c>
      <c r="B94" s="10">
        <v>14.4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V94" s="102" t="s">
        <v>379</v>
      </c>
      <c r="W94" s="97">
        <v>14.4</v>
      </c>
      <c r="X94" s="97">
        <v>0</v>
      </c>
      <c r="Y94" s="97"/>
      <c r="Z94" s="97">
        <v>0</v>
      </c>
      <c r="AA94" s="97">
        <v>0</v>
      </c>
      <c r="AB94" s="86">
        <v>0</v>
      </c>
      <c r="AC94" s="86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0</v>
      </c>
      <c r="AI94" s="86">
        <v>0</v>
      </c>
      <c r="AJ94" s="86">
        <v>0</v>
      </c>
      <c r="AK94" s="86">
        <v>0</v>
      </c>
    </row>
    <row r="95" spans="1:37" ht="18.95" customHeight="1">
      <c r="A95" s="73" t="s">
        <v>11</v>
      </c>
      <c r="B95" s="10">
        <v>0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V95" s="102" t="s">
        <v>380</v>
      </c>
      <c r="W95" s="97">
        <v>0</v>
      </c>
      <c r="X95" s="97">
        <v>0</v>
      </c>
      <c r="Y95" s="97"/>
      <c r="Z95" s="97">
        <v>0</v>
      </c>
      <c r="AA95" s="97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37" ht="18.95" customHeight="1">
      <c r="A96" s="73" t="s">
        <v>88</v>
      </c>
      <c r="B96" s="10">
        <v>0</v>
      </c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V96" s="102" t="s">
        <v>381</v>
      </c>
      <c r="W96" s="97">
        <v>0</v>
      </c>
      <c r="X96" s="97">
        <v>0</v>
      </c>
      <c r="Y96" s="97"/>
      <c r="Z96" s="97">
        <v>0</v>
      </c>
      <c r="AA96" s="97">
        <v>0</v>
      </c>
      <c r="AB96" s="86">
        <v>0</v>
      </c>
      <c r="AC96" s="86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0</v>
      </c>
      <c r="AI96" s="86">
        <v>0</v>
      </c>
      <c r="AJ96" s="86">
        <v>0</v>
      </c>
      <c r="AK96" s="86">
        <v>0</v>
      </c>
    </row>
    <row r="97" spans="1:37" ht="18.95" customHeight="1">
      <c r="A97" s="73" t="s">
        <v>13</v>
      </c>
      <c r="B97" s="10">
        <v>0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V97" s="102" t="s">
        <v>380</v>
      </c>
      <c r="W97" s="97">
        <v>0</v>
      </c>
      <c r="X97" s="97">
        <v>0</v>
      </c>
      <c r="Y97" s="97"/>
      <c r="Z97" s="97">
        <v>0</v>
      </c>
      <c r="AA97" s="97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</row>
    <row r="98" spans="1:37" ht="18.95" customHeight="1">
      <c r="A98" s="73" t="s">
        <v>262</v>
      </c>
      <c r="B98" s="10">
        <v>0.161</v>
      </c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V98" s="102" t="s">
        <v>382</v>
      </c>
      <c r="W98" s="97">
        <v>0.161</v>
      </c>
      <c r="X98" s="97">
        <v>0</v>
      </c>
      <c r="Y98" s="97"/>
      <c r="Z98" s="97">
        <v>0</v>
      </c>
      <c r="AA98" s="97">
        <v>0</v>
      </c>
      <c r="AB98" s="86">
        <v>0</v>
      </c>
      <c r="AC98" s="86">
        <v>0</v>
      </c>
      <c r="AD98" s="86">
        <v>0</v>
      </c>
      <c r="AE98" s="86">
        <v>0</v>
      </c>
      <c r="AF98" s="86">
        <v>0</v>
      </c>
      <c r="AG98" s="86">
        <v>0</v>
      </c>
      <c r="AH98" s="86">
        <v>0</v>
      </c>
      <c r="AI98" s="86">
        <v>0</v>
      </c>
      <c r="AJ98" s="86">
        <v>0</v>
      </c>
      <c r="AK98" s="86">
        <v>0</v>
      </c>
    </row>
    <row r="99" spans="1:37" ht="18.95" customHeight="1">
      <c r="A99" s="73" t="s">
        <v>15</v>
      </c>
      <c r="B99" s="10">
        <v>0</v>
      </c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V99" s="102" t="s">
        <v>383</v>
      </c>
      <c r="W99" s="97">
        <v>0</v>
      </c>
      <c r="X99" s="97">
        <v>0</v>
      </c>
      <c r="Y99" s="97"/>
      <c r="Z99" s="97">
        <v>0</v>
      </c>
      <c r="AA99" s="97">
        <v>0</v>
      </c>
      <c r="AB99" s="86">
        <v>0</v>
      </c>
      <c r="AC99" s="86">
        <v>0</v>
      </c>
      <c r="AD99" s="86">
        <v>0</v>
      </c>
      <c r="AE99" s="86">
        <v>0</v>
      </c>
      <c r="AF99" s="86">
        <v>0</v>
      </c>
      <c r="AG99" s="86">
        <v>0</v>
      </c>
      <c r="AH99" s="86">
        <v>0</v>
      </c>
      <c r="AI99" s="86">
        <v>0</v>
      </c>
      <c r="AJ99" s="86">
        <v>0</v>
      </c>
      <c r="AK99" s="86">
        <v>0</v>
      </c>
    </row>
    <row r="100" spans="1:37" ht="18.95" customHeight="1">
      <c r="A100" s="73" t="s">
        <v>16</v>
      </c>
      <c r="B100" s="10">
        <v>0</v>
      </c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V100" s="102" t="s">
        <v>384</v>
      </c>
      <c r="W100" s="97">
        <v>0</v>
      </c>
      <c r="X100" s="97">
        <v>0</v>
      </c>
      <c r="Y100" s="97"/>
      <c r="Z100" s="97">
        <v>0</v>
      </c>
      <c r="AA100" s="97">
        <v>0</v>
      </c>
      <c r="AB100" s="86">
        <v>0</v>
      </c>
      <c r="AC100" s="86">
        <v>0</v>
      </c>
      <c r="AD100" s="86">
        <v>0</v>
      </c>
      <c r="AE100" s="86">
        <v>0</v>
      </c>
      <c r="AF100" s="86">
        <v>0</v>
      </c>
      <c r="AG100" s="86">
        <v>0</v>
      </c>
      <c r="AH100" s="86">
        <v>0</v>
      </c>
      <c r="AI100" s="86">
        <v>0</v>
      </c>
      <c r="AJ100" s="86">
        <v>0</v>
      </c>
      <c r="AK100" s="86">
        <v>0</v>
      </c>
    </row>
    <row r="101" spans="1:37" ht="18.95" customHeight="1">
      <c r="A101" s="73" t="s">
        <v>17</v>
      </c>
      <c r="B101" s="10">
        <v>0</v>
      </c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V101" s="102" t="s">
        <v>385</v>
      </c>
      <c r="W101" s="97">
        <v>0</v>
      </c>
      <c r="X101" s="97">
        <v>0</v>
      </c>
      <c r="Y101" s="97"/>
      <c r="Z101" s="97">
        <v>0</v>
      </c>
      <c r="AA101" s="97">
        <v>0</v>
      </c>
      <c r="AB101" s="86">
        <v>0</v>
      </c>
      <c r="AC101" s="86">
        <v>0</v>
      </c>
      <c r="AD101" s="86">
        <v>0</v>
      </c>
      <c r="AE101" s="86">
        <v>0</v>
      </c>
      <c r="AF101" s="86">
        <v>0</v>
      </c>
      <c r="AG101" s="86">
        <v>0</v>
      </c>
      <c r="AH101" s="86">
        <v>0</v>
      </c>
      <c r="AI101" s="86">
        <v>0</v>
      </c>
      <c r="AJ101" s="86">
        <v>0</v>
      </c>
      <c r="AK101" s="86">
        <v>0</v>
      </c>
    </row>
    <row r="102" spans="1:37" ht="18.95" customHeight="1">
      <c r="A102" s="73" t="s">
        <v>18</v>
      </c>
      <c r="B102" s="10">
        <v>0</v>
      </c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V102" s="102" t="s">
        <v>386</v>
      </c>
      <c r="W102" s="97">
        <v>0</v>
      </c>
      <c r="X102" s="97">
        <v>0</v>
      </c>
      <c r="Y102" s="97"/>
      <c r="Z102" s="97">
        <v>0</v>
      </c>
      <c r="AA102" s="97">
        <v>0</v>
      </c>
      <c r="AB102" s="86">
        <v>0</v>
      </c>
      <c r="AC102" s="86">
        <v>0</v>
      </c>
      <c r="AD102" s="86">
        <v>0</v>
      </c>
      <c r="AE102" s="86">
        <v>0</v>
      </c>
      <c r="AF102" s="86">
        <v>0</v>
      </c>
      <c r="AG102" s="86">
        <v>0</v>
      </c>
      <c r="AH102" s="86">
        <v>0</v>
      </c>
      <c r="AI102" s="86">
        <v>0</v>
      </c>
      <c r="AJ102" s="86">
        <v>0</v>
      </c>
      <c r="AK102" s="86">
        <v>0</v>
      </c>
    </row>
    <row r="103" spans="1:37" ht="18.95" customHeight="1">
      <c r="A103" s="73" t="s">
        <v>19</v>
      </c>
      <c r="B103" s="10">
        <v>0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V103" s="102" t="s">
        <v>387</v>
      </c>
      <c r="W103" s="97">
        <v>0</v>
      </c>
      <c r="X103" s="97">
        <v>0</v>
      </c>
      <c r="Y103" s="97"/>
      <c r="Z103" s="97">
        <v>0</v>
      </c>
      <c r="AA103" s="97">
        <v>0</v>
      </c>
      <c r="AB103" s="86">
        <v>0</v>
      </c>
      <c r="AC103" s="86">
        <v>0</v>
      </c>
      <c r="AD103" s="86">
        <v>0</v>
      </c>
      <c r="AE103" s="86">
        <v>0</v>
      </c>
      <c r="AF103" s="86">
        <v>0</v>
      </c>
      <c r="AG103" s="86">
        <v>0</v>
      </c>
      <c r="AH103" s="86">
        <v>0</v>
      </c>
      <c r="AI103" s="86">
        <v>0</v>
      </c>
      <c r="AJ103" s="86">
        <v>0</v>
      </c>
      <c r="AK103" s="86">
        <v>0</v>
      </c>
    </row>
    <row r="104" spans="1:37" ht="18.95" customHeight="1">
      <c r="A104" s="792" t="s">
        <v>327</v>
      </c>
      <c r="B104" s="793"/>
      <c r="C104" s="793"/>
      <c r="D104" s="793"/>
      <c r="E104" s="793"/>
      <c r="F104" s="793"/>
      <c r="G104" s="793"/>
      <c r="H104" s="793"/>
      <c r="I104" s="793"/>
      <c r="J104" s="793"/>
      <c r="K104" s="793"/>
      <c r="L104" s="793"/>
      <c r="M104" s="793"/>
      <c r="N104" s="793"/>
      <c r="O104" s="793"/>
      <c r="P104" s="793"/>
      <c r="Q104" s="793"/>
      <c r="R104" s="793"/>
      <c r="S104" s="793"/>
      <c r="V104" s="102" t="s">
        <v>377</v>
      </c>
      <c r="W104" s="97">
        <v>0</v>
      </c>
      <c r="X104" s="97">
        <v>0</v>
      </c>
      <c r="Y104" s="97"/>
      <c r="Z104" s="97">
        <v>0</v>
      </c>
      <c r="AA104" s="97">
        <v>0</v>
      </c>
      <c r="AB104" s="86">
        <v>0</v>
      </c>
      <c r="AC104" s="86">
        <v>0</v>
      </c>
      <c r="AD104" s="86">
        <v>0</v>
      </c>
      <c r="AE104" s="86">
        <v>0</v>
      </c>
      <c r="AF104" s="86">
        <v>0</v>
      </c>
      <c r="AG104" s="86">
        <v>0</v>
      </c>
      <c r="AH104" s="86">
        <v>0</v>
      </c>
      <c r="AI104" s="86">
        <v>0</v>
      </c>
      <c r="AJ104" s="86">
        <v>0</v>
      </c>
      <c r="AK104" s="86">
        <v>0</v>
      </c>
    </row>
    <row r="105" spans="1:37" ht="18.95" customHeight="1">
      <c r="A105" s="73" t="s">
        <v>7</v>
      </c>
      <c r="B105" s="9">
        <v>0</v>
      </c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V105" s="102" t="s">
        <v>378</v>
      </c>
      <c r="W105" s="97">
        <v>0</v>
      </c>
      <c r="X105" s="97">
        <v>0</v>
      </c>
      <c r="Y105" s="97"/>
      <c r="Z105" s="97">
        <v>0</v>
      </c>
      <c r="AA105" s="97">
        <v>0</v>
      </c>
      <c r="AB105" s="86">
        <v>0</v>
      </c>
      <c r="AC105" s="86">
        <v>0</v>
      </c>
      <c r="AD105" s="86">
        <v>0</v>
      </c>
      <c r="AE105" s="86">
        <v>0</v>
      </c>
      <c r="AF105" s="86">
        <v>0</v>
      </c>
      <c r="AG105" s="86">
        <v>0</v>
      </c>
      <c r="AH105" s="86">
        <v>0</v>
      </c>
      <c r="AI105" s="86">
        <v>0</v>
      </c>
      <c r="AJ105" s="86">
        <v>0</v>
      </c>
      <c r="AK105" s="86">
        <v>0</v>
      </c>
    </row>
    <row r="106" spans="1:37" ht="18.95" customHeight="1">
      <c r="A106" s="73" t="s">
        <v>8</v>
      </c>
      <c r="B106" s="10">
        <v>1E-3</v>
      </c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V106" s="102" t="s">
        <v>378</v>
      </c>
      <c r="W106" s="97">
        <v>1E-3</v>
      </c>
      <c r="X106" s="97">
        <v>0</v>
      </c>
      <c r="Y106" s="97"/>
      <c r="Z106" s="97">
        <v>0</v>
      </c>
      <c r="AA106" s="97">
        <v>0</v>
      </c>
      <c r="AB106" s="86">
        <v>0</v>
      </c>
      <c r="AC106" s="86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0</v>
      </c>
      <c r="AI106" s="86">
        <v>0</v>
      </c>
      <c r="AJ106" s="86">
        <v>0</v>
      </c>
      <c r="AK106" s="86">
        <v>0</v>
      </c>
    </row>
    <row r="107" spans="1:37" ht="18.95" customHeight="1">
      <c r="A107" s="73" t="s">
        <v>9</v>
      </c>
      <c r="B107" s="10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V107" s="102" t="s">
        <v>9</v>
      </c>
      <c r="W107" s="97">
        <v>0</v>
      </c>
      <c r="X107" s="97">
        <v>0</v>
      </c>
      <c r="Y107" s="97"/>
      <c r="Z107" s="97">
        <v>0</v>
      </c>
      <c r="AA107" s="97">
        <v>0</v>
      </c>
      <c r="AB107" s="86">
        <v>0</v>
      </c>
      <c r="AC107" s="86">
        <v>0</v>
      </c>
      <c r="AD107" s="86">
        <v>0</v>
      </c>
      <c r="AE107" s="86">
        <v>0</v>
      </c>
      <c r="AF107" s="86">
        <v>0</v>
      </c>
      <c r="AG107" s="86">
        <v>0</v>
      </c>
      <c r="AH107" s="86">
        <v>0</v>
      </c>
      <c r="AI107" s="86">
        <v>0</v>
      </c>
      <c r="AJ107" s="86">
        <v>0</v>
      </c>
      <c r="AK107" s="86">
        <v>0</v>
      </c>
    </row>
    <row r="108" spans="1:37" ht="18.95" customHeight="1">
      <c r="A108" s="73" t="s">
        <v>261</v>
      </c>
      <c r="B108" s="10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V108" s="102" t="s">
        <v>379</v>
      </c>
      <c r="W108" s="97">
        <v>0</v>
      </c>
      <c r="X108" s="97">
        <v>0</v>
      </c>
      <c r="Y108" s="97"/>
      <c r="Z108" s="97">
        <v>0</v>
      </c>
      <c r="AA108" s="97">
        <v>0</v>
      </c>
      <c r="AB108" s="86">
        <v>0</v>
      </c>
      <c r="AC108" s="86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0</v>
      </c>
      <c r="AI108" s="86">
        <v>0</v>
      </c>
      <c r="AJ108" s="86">
        <v>0</v>
      </c>
      <c r="AK108" s="86">
        <v>0</v>
      </c>
    </row>
    <row r="109" spans="1:37" ht="18.95" customHeight="1">
      <c r="A109" s="73" t="s">
        <v>11</v>
      </c>
      <c r="B109" s="10">
        <v>0</v>
      </c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V109" s="102" t="s">
        <v>380</v>
      </c>
      <c r="W109" s="97">
        <v>0</v>
      </c>
      <c r="X109" s="97">
        <v>0</v>
      </c>
      <c r="Y109" s="97"/>
      <c r="Z109" s="97">
        <v>0</v>
      </c>
      <c r="AA109" s="97">
        <v>0</v>
      </c>
      <c r="AB109" s="86">
        <v>0</v>
      </c>
      <c r="AC109" s="86">
        <v>0</v>
      </c>
      <c r="AD109" s="86">
        <v>0</v>
      </c>
      <c r="AE109" s="86">
        <v>0</v>
      </c>
      <c r="AF109" s="86">
        <v>0</v>
      </c>
      <c r="AG109" s="86">
        <v>0</v>
      </c>
      <c r="AH109" s="86">
        <v>0</v>
      </c>
      <c r="AI109" s="86">
        <v>0</v>
      </c>
      <c r="AJ109" s="86">
        <v>0</v>
      </c>
      <c r="AK109" s="86">
        <v>0</v>
      </c>
    </row>
    <row r="110" spans="1:37" ht="18.95" customHeight="1">
      <c r="A110" s="73" t="s">
        <v>88</v>
      </c>
      <c r="B110" s="10">
        <v>0</v>
      </c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V110" s="102" t="s">
        <v>381</v>
      </c>
      <c r="W110" s="97">
        <v>0</v>
      </c>
      <c r="X110" s="97">
        <v>0</v>
      </c>
      <c r="Y110" s="97"/>
      <c r="Z110" s="97">
        <v>0</v>
      </c>
      <c r="AA110" s="97">
        <v>0</v>
      </c>
      <c r="AB110" s="86">
        <v>0</v>
      </c>
      <c r="AC110" s="86">
        <v>0</v>
      </c>
      <c r="AD110" s="86">
        <v>0</v>
      </c>
      <c r="AE110" s="86">
        <v>0</v>
      </c>
      <c r="AF110" s="86">
        <v>0</v>
      </c>
      <c r="AG110" s="86">
        <v>0</v>
      </c>
      <c r="AH110" s="86">
        <v>0</v>
      </c>
      <c r="AI110" s="86">
        <v>0</v>
      </c>
      <c r="AJ110" s="86">
        <v>0</v>
      </c>
      <c r="AK110" s="86">
        <v>0</v>
      </c>
    </row>
    <row r="111" spans="1:37" ht="18.95" customHeight="1">
      <c r="A111" s="73" t="s">
        <v>13</v>
      </c>
      <c r="B111" s="10">
        <v>0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V111" s="102" t="s">
        <v>380</v>
      </c>
      <c r="W111" s="97">
        <v>0</v>
      </c>
      <c r="X111" s="97">
        <v>0</v>
      </c>
      <c r="Y111" s="97"/>
      <c r="Z111" s="97">
        <v>0</v>
      </c>
      <c r="AA111" s="97">
        <v>0</v>
      </c>
      <c r="AB111" s="86">
        <v>0</v>
      </c>
      <c r="AC111" s="86">
        <v>0</v>
      </c>
      <c r="AD111" s="86">
        <v>0</v>
      </c>
      <c r="AE111" s="86">
        <v>0</v>
      </c>
      <c r="AF111" s="86">
        <v>0</v>
      </c>
      <c r="AG111" s="86">
        <v>0</v>
      </c>
      <c r="AH111" s="86">
        <v>0</v>
      </c>
      <c r="AI111" s="86">
        <v>0</v>
      </c>
      <c r="AJ111" s="86">
        <v>0</v>
      </c>
      <c r="AK111" s="86">
        <v>0</v>
      </c>
    </row>
    <row r="112" spans="1:37" ht="18.95" customHeight="1">
      <c r="A112" s="73" t="s">
        <v>262</v>
      </c>
      <c r="B112" s="10">
        <v>0.17699999999999999</v>
      </c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V112" s="102" t="s">
        <v>382</v>
      </c>
      <c r="W112" s="97">
        <v>0.17699999999999999</v>
      </c>
      <c r="X112" s="97">
        <v>0</v>
      </c>
      <c r="Y112" s="97"/>
      <c r="Z112" s="97">
        <v>0</v>
      </c>
      <c r="AA112" s="97">
        <v>0</v>
      </c>
      <c r="AB112" s="86">
        <v>0</v>
      </c>
      <c r="AC112" s="86">
        <v>0</v>
      </c>
      <c r="AD112" s="86">
        <v>0</v>
      </c>
      <c r="AE112" s="86">
        <v>0</v>
      </c>
      <c r="AF112" s="86">
        <v>0</v>
      </c>
      <c r="AG112" s="86">
        <v>0</v>
      </c>
      <c r="AH112" s="86">
        <v>0</v>
      </c>
      <c r="AI112" s="86">
        <v>0</v>
      </c>
      <c r="AJ112" s="86">
        <v>0</v>
      </c>
      <c r="AK112" s="86">
        <v>0</v>
      </c>
    </row>
    <row r="113" spans="1:37" ht="18.95" customHeight="1">
      <c r="A113" s="73" t="s">
        <v>15</v>
      </c>
      <c r="B113" s="10">
        <v>0</v>
      </c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V113" s="102" t="s">
        <v>383</v>
      </c>
      <c r="W113" s="97">
        <v>0</v>
      </c>
      <c r="X113" s="97">
        <v>0</v>
      </c>
      <c r="Y113" s="97"/>
      <c r="Z113" s="97">
        <v>0</v>
      </c>
      <c r="AA113" s="97">
        <v>0</v>
      </c>
      <c r="AB113" s="86">
        <v>0</v>
      </c>
      <c r="AC113" s="86">
        <v>0</v>
      </c>
      <c r="AD113" s="86">
        <v>0</v>
      </c>
      <c r="AE113" s="86">
        <v>0</v>
      </c>
      <c r="AF113" s="86">
        <v>0</v>
      </c>
      <c r="AG113" s="86">
        <v>0</v>
      </c>
      <c r="AH113" s="86">
        <v>0</v>
      </c>
      <c r="AI113" s="86">
        <v>0</v>
      </c>
      <c r="AJ113" s="86">
        <v>0</v>
      </c>
      <c r="AK113" s="86">
        <v>0</v>
      </c>
    </row>
    <row r="114" spans="1:37" ht="18.95" customHeight="1">
      <c r="A114" s="73" t="s">
        <v>16</v>
      </c>
      <c r="B114" s="10">
        <v>0</v>
      </c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V114" s="102" t="s">
        <v>384</v>
      </c>
      <c r="W114" s="97">
        <v>0</v>
      </c>
      <c r="X114" s="97">
        <v>0</v>
      </c>
      <c r="Y114" s="97"/>
      <c r="Z114" s="97">
        <v>0</v>
      </c>
      <c r="AA114" s="97">
        <v>0</v>
      </c>
      <c r="AB114" s="86">
        <v>0</v>
      </c>
      <c r="AC114" s="86">
        <v>0</v>
      </c>
      <c r="AD114" s="86">
        <v>0</v>
      </c>
      <c r="AE114" s="86">
        <v>0</v>
      </c>
      <c r="AF114" s="86">
        <v>0</v>
      </c>
      <c r="AG114" s="86">
        <v>0</v>
      </c>
      <c r="AH114" s="86">
        <v>0</v>
      </c>
      <c r="AI114" s="86">
        <v>0</v>
      </c>
      <c r="AJ114" s="86">
        <v>0</v>
      </c>
      <c r="AK114" s="86">
        <v>0</v>
      </c>
    </row>
    <row r="115" spans="1:37" ht="18.95" customHeight="1">
      <c r="A115" s="73" t="s">
        <v>17</v>
      </c>
      <c r="B115" s="10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V115" s="102" t="s">
        <v>385</v>
      </c>
      <c r="W115" s="97">
        <v>0</v>
      </c>
      <c r="X115" s="97">
        <v>0</v>
      </c>
      <c r="Y115" s="97"/>
      <c r="Z115" s="97">
        <v>0</v>
      </c>
      <c r="AA115" s="97">
        <v>0</v>
      </c>
      <c r="AB115" s="86">
        <v>0</v>
      </c>
      <c r="AC115" s="86">
        <v>0</v>
      </c>
      <c r="AD115" s="86">
        <v>0</v>
      </c>
      <c r="AE115" s="86">
        <v>0</v>
      </c>
      <c r="AF115" s="86">
        <v>0</v>
      </c>
      <c r="AG115" s="86">
        <v>0</v>
      </c>
      <c r="AH115" s="86">
        <v>0</v>
      </c>
      <c r="AI115" s="86">
        <v>0</v>
      </c>
      <c r="AJ115" s="86">
        <v>0</v>
      </c>
      <c r="AK115" s="86">
        <v>0</v>
      </c>
    </row>
    <row r="116" spans="1:37" ht="18.95" customHeight="1">
      <c r="A116" s="73" t="s">
        <v>18</v>
      </c>
      <c r="B116" s="10">
        <v>0</v>
      </c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V116" s="102" t="s">
        <v>386</v>
      </c>
      <c r="W116" s="97">
        <v>0</v>
      </c>
      <c r="X116" s="97">
        <v>0</v>
      </c>
      <c r="Y116" s="97"/>
      <c r="Z116" s="97">
        <v>0</v>
      </c>
      <c r="AA116" s="97">
        <v>0</v>
      </c>
      <c r="AB116" s="86">
        <v>0</v>
      </c>
      <c r="AC116" s="86">
        <v>0</v>
      </c>
      <c r="AD116" s="86">
        <v>0</v>
      </c>
      <c r="AE116" s="86">
        <v>0</v>
      </c>
      <c r="AF116" s="86">
        <v>0</v>
      </c>
      <c r="AG116" s="86">
        <v>0</v>
      </c>
      <c r="AH116" s="86">
        <v>0</v>
      </c>
      <c r="AI116" s="86">
        <v>0</v>
      </c>
      <c r="AJ116" s="86">
        <v>0</v>
      </c>
      <c r="AK116" s="86">
        <v>0</v>
      </c>
    </row>
    <row r="117" spans="1:37" ht="18.95" customHeight="1">
      <c r="A117" s="73" t="s">
        <v>19</v>
      </c>
      <c r="B117" s="10">
        <v>0</v>
      </c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V117" s="102" t="s">
        <v>387</v>
      </c>
      <c r="W117" s="97">
        <v>0</v>
      </c>
      <c r="X117" s="97">
        <v>0</v>
      </c>
      <c r="Y117" s="97"/>
      <c r="Z117" s="97">
        <v>0</v>
      </c>
      <c r="AA117" s="97">
        <v>0</v>
      </c>
      <c r="AB117" s="86">
        <v>0</v>
      </c>
      <c r="AC117" s="86">
        <v>0</v>
      </c>
      <c r="AD117" s="86">
        <v>0</v>
      </c>
      <c r="AE117" s="86">
        <v>0</v>
      </c>
      <c r="AF117" s="86">
        <v>0</v>
      </c>
      <c r="AG117" s="86">
        <v>0</v>
      </c>
      <c r="AH117" s="86">
        <v>0</v>
      </c>
      <c r="AI117" s="86">
        <v>0</v>
      </c>
      <c r="AJ117" s="86">
        <v>0</v>
      </c>
      <c r="AK117" s="86">
        <v>0</v>
      </c>
    </row>
    <row r="118" spans="1:37" ht="18.95" customHeight="1">
      <c r="A118" s="792" t="s">
        <v>328</v>
      </c>
      <c r="B118" s="793"/>
      <c r="C118" s="793"/>
      <c r="D118" s="793"/>
      <c r="E118" s="793"/>
      <c r="F118" s="793"/>
      <c r="G118" s="793"/>
      <c r="H118" s="793"/>
      <c r="I118" s="793"/>
      <c r="J118" s="793"/>
      <c r="K118" s="793"/>
      <c r="L118" s="793"/>
      <c r="M118" s="793"/>
      <c r="N118" s="793"/>
      <c r="O118" s="793"/>
      <c r="P118" s="793"/>
      <c r="Q118" s="793"/>
      <c r="R118" s="793"/>
      <c r="S118" s="793"/>
      <c r="V118" s="102" t="s">
        <v>377</v>
      </c>
      <c r="W118" s="97">
        <v>0</v>
      </c>
      <c r="X118" s="97">
        <v>0</v>
      </c>
      <c r="Y118" s="97"/>
      <c r="Z118" s="97">
        <v>0</v>
      </c>
      <c r="AA118" s="97">
        <v>0</v>
      </c>
      <c r="AB118" s="86">
        <v>0</v>
      </c>
      <c r="AC118" s="86">
        <v>0</v>
      </c>
      <c r="AD118" s="86">
        <v>0</v>
      </c>
      <c r="AE118" s="86">
        <v>0</v>
      </c>
      <c r="AF118" s="86">
        <v>0</v>
      </c>
      <c r="AG118" s="86">
        <v>0</v>
      </c>
      <c r="AH118" s="86">
        <v>0</v>
      </c>
      <c r="AI118" s="86">
        <v>0</v>
      </c>
      <c r="AJ118" s="86">
        <v>0</v>
      </c>
      <c r="AK118" s="86">
        <v>0</v>
      </c>
    </row>
    <row r="119" spans="1:37" ht="18.95" customHeight="1">
      <c r="A119" s="73" t="s">
        <v>7</v>
      </c>
      <c r="B119" s="77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V119" s="102" t="s">
        <v>378</v>
      </c>
      <c r="W119" s="97">
        <v>0</v>
      </c>
      <c r="X119" s="97">
        <v>0</v>
      </c>
      <c r="Y119" s="97"/>
      <c r="Z119" s="97">
        <v>0</v>
      </c>
      <c r="AA119" s="97">
        <v>0</v>
      </c>
      <c r="AB119" s="86">
        <v>0</v>
      </c>
      <c r="AC119" s="86">
        <v>0</v>
      </c>
      <c r="AD119" s="86">
        <v>0</v>
      </c>
      <c r="AE119" s="86">
        <v>0</v>
      </c>
      <c r="AF119" s="86">
        <v>0</v>
      </c>
      <c r="AG119" s="86">
        <v>0</v>
      </c>
      <c r="AH119" s="86">
        <v>0</v>
      </c>
      <c r="AI119" s="86">
        <v>0</v>
      </c>
      <c r="AJ119" s="86">
        <v>0</v>
      </c>
      <c r="AK119" s="86">
        <v>0</v>
      </c>
    </row>
    <row r="120" spans="1:37" ht="18.95" customHeight="1">
      <c r="A120" s="73" t="s">
        <v>8</v>
      </c>
      <c r="B120" s="77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V120" s="102" t="s">
        <v>378</v>
      </c>
      <c r="W120" s="97">
        <v>0</v>
      </c>
      <c r="X120" s="97">
        <v>0</v>
      </c>
      <c r="Y120" s="97"/>
      <c r="Z120" s="97">
        <v>0</v>
      </c>
      <c r="AA120" s="97">
        <v>0</v>
      </c>
      <c r="AB120" s="86">
        <v>0</v>
      </c>
      <c r="AC120" s="86">
        <v>0</v>
      </c>
      <c r="AD120" s="86">
        <v>0</v>
      </c>
      <c r="AE120" s="86">
        <v>0</v>
      </c>
      <c r="AF120" s="86">
        <v>0</v>
      </c>
      <c r="AG120" s="86">
        <v>0</v>
      </c>
      <c r="AH120" s="86">
        <v>0</v>
      </c>
      <c r="AI120" s="86">
        <v>0</v>
      </c>
      <c r="AJ120" s="86">
        <v>0</v>
      </c>
      <c r="AK120" s="86">
        <v>0</v>
      </c>
    </row>
    <row r="121" spans="1:37" ht="18.95" customHeight="1">
      <c r="A121" s="73" t="s">
        <v>9</v>
      </c>
      <c r="B121" s="77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V121" s="102" t="s">
        <v>9</v>
      </c>
      <c r="W121" s="97">
        <v>0</v>
      </c>
      <c r="X121" s="97">
        <v>0</v>
      </c>
      <c r="Y121" s="97"/>
      <c r="Z121" s="97">
        <v>0</v>
      </c>
      <c r="AA121" s="97">
        <v>0</v>
      </c>
      <c r="AB121" s="86">
        <v>0</v>
      </c>
      <c r="AC121" s="86">
        <v>0</v>
      </c>
      <c r="AD121" s="86">
        <v>0</v>
      </c>
      <c r="AE121" s="86">
        <v>0</v>
      </c>
      <c r="AF121" s="86">
        <v>0</v>
      </c>
      <c r="AG121" s="86">
        <v>0</v>
      </c>
      <c r="AH121" s="86">
        <v>0</v>
      </c>
      <c r="AI121" s="86">
        <v>0</v>
      </c>
      <c r="AJ121" s="86">
        <v>0</v>
      </c>
      <c r="AK121" s="86">
        <v>0</v>
      </c>
    </row>
    <row r="122" spans="1:37" ht="18.95" customHeight="1">
      <c r="A122" s="73" t="s">
        <v>261</v>
      </c>
      <c r="B122" s="77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V122" s="102" t="s">
        <v>379</v>
      </c>
      <c r="W122" s="97">
        <v>0</v>
      </c>
      <c r="X122" s="97">
        <v>0</v>
      </c>
      <c r="Y122" s="97"/>
      <c r="Z122" s="97">
        <v>0</v>
      </c>
      <c r="AA122" s="97">
        <v>0</v>
      </c>
      <c r="AB122" s="86">
        <v>0</v>
      </c>
      <c r="AC122" s="86">
        <v>0</v>
      </c>
      <c r="AD122" s="86">
        <v>0</v>
      </c>
      <c r="AE122" s="86">
        <v>0</v>
      </c>
      <c r="AF122" s="86">
        <v>0</v>
      </c>
      <c r="AG122" s="86">
        <v>0</v>
      </c>
      <c r="AH122" s="86">
        <v>0</v>
      </c>
      <c r="AI122" s="86">
        <v>0</v>
      </c>
      <c r="AJ122" s="86">
        <v>0</v>
      </c>
      <c r="AK122" s="86">
        <v>0</v>
      </c>
    </row>
    <row r="123" spans="1:37" ht="18.95" customHeight="1">
      <c r="A123" s="73" t="s">
        <v>11</v>
      </c>
      <c r="B123" s="77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V123" s="102" t="s">
        <v>380</v>
      </c>
      <c r="W123" s="97">
        <v>0</v>
      </c>
      <c r="X123" s="97">
        <v>0</v>
      </c>
      <c r="Y123" s="97"/>
      <c r="Z123" s="97">
        <v>0</v>
      </c>
      <c r="AA123" s="97">
        <v>0</v>
      </c>
      <c r="AB123" s="86">
        <v>0</v>
      </c>
      <c r="AC123" s="86">
        <v>0</v>
      </c>
      <c r="AD123" s="86">
        <v>0</v>
      </c>
      <c r="AE123" s="86">
        <v>0</v>
      </c>
      <c r="AF123" s="86">
        <v>0</v>
      </c>
      <c r="AG123" s="86">
        <v>0</v>
      </c>
      <c r="AH123" s="86">
        <v>0</v>
      </c>
      <c r="AI123" s="86">
        <v>0</v>
      </c>
      <c r="AJ123" s="86">
        <v>0</v>
      </c>
      <c r="AK123" s="86">
        <v>0</v>
      </c>
    </row>
    <row r="124" spans="1:37" ht="18.95" customHeight="1">
      <c r="A124" s="73" t="s">
        <v>88</v>
      </c>
      <c r="B124" s="77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V124" s="102" t="s">
        <v>381</v>
      </c>
      <c r="W124" s="97">
        <v>0</v>
      </c>
      <c r="X124" s="97">
        <v>0</v>
      </c>
      <c r="Y124" s="97"/>
      <c r="Z124" s="97">
        <v>0</v>
      </c>
      <c r="AA124" s="97">
        <v>0</v>
      </c>
      <c r="AB124" s="86">
        <v>0</v>
      </c>
      <c r="AC124" s="86">
        <v>0</v>
      </c>
      <c r="AD124" s="86">
        <v>0</v>
      </c>
      <c r="AE124" s="86">
        <v>0</v>
      </c>
      <c r="AF124" s="86">
        <v>0</v>
      </c>
      <c r="AG124" s="86">
        <v>0</v>
      </c>
      <c r="AH124" s="86">
        <v>0</v>
      </c>
      <c r="AI124" s="86">
        <v>0</v>
      </c>
      <c r="AJ124" s="86">
        <v>0</v>
      </c>
      <c r="AK124" s="86">
        <v>0</v>
      </c>
    </row>
    <row r="125" spans="1:37" ht="18.95" customHeight="1">
      <c r="A125" s="73" t="s">
        <v>13</v>
      </c>
      <c r="B125" s="77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V125" s="102" t="s">
        <v>380</v>
      </c>
      <c r="W125" s="97">
        <v>0</v>
      </c>
      <c r="X125" s="97">
        <v>0</v>
      </c>
      <c r="Y125" s="97"/>
      <c r="Z125" s="97">
        <v>0</v>
      </c>
      <c r="AA125" s="97">
        <v>0</v>
      </c>
      <c r="AB125" s="86">
        <v>0</v>
      </c>
      <c r="AC125" s="86">
        <v>0</v>
      </c>
      <c r="AD125" s="86">
        <v>0</v>
      </c>
      <c r="AE125" s="86">
        <v>0</v>
      </c>
      <c r="AF125" s="86">
        <v>0</v>
      </c>
      <c r="AG125" s="86">
        <v>0</v>
      </c>
      <c r="AH125" s="86">
        <v>0</v>
      </c>
      <c r="AI125" s="86">
        <v>0</v>
      </c>
      <c r="AJ125" s="86">
        <v>0</v>
      </c>
      <c r="AK125" s="86">
        <v>0</v>
      </c>
    </row>
    <row r="126" spans="1:37" ht="18.95" customHeight="1">
      <c r="A126" s="73" t="s">
        <v>262</v>
      </c>
      <c r="B126" s="77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V126" s="102" t="s">
        <v>382</v>
      </c>
      <c r="W126" s="97">
        <v>0</v>
      </c>
      <c r="X126" s="97">
        <v>0</v>
      </c>
      <c r="Y126" s="97"/>
      <c r="Z126" s="97">
        <v>0</v>
      </c>
      <c r="AA126" s="97">
        <v>0</v>
      </c>
      <c r="AB126" s="86">
        <v>0</v>
      </c>
      <c r="AC126" s="86">
        <v>0</v>
      </c>
      <c r="AD126" s="86">
        <v>0</v>
      </c>
      <c r="AE126" s="86">
        <v>0</v>
      </c>
      <c r="AF126" s="86">
        <v>0</v>
      </c>
      <c r="AG126" s="86">
        <v>0</v>
      </c>
      <c r="AH126" s="86">
        <v>0</v>
      </c>
      <c r="AI126" s="86">
        <v>0</v>
      </c>
      <c r="AJ126" s="86">
        <v>0</v>
      </c>
      <c r="AK126" s="86">
        <v>0</v>
      </c>
    </row>
    <row r="127" spans="1:37" ht="18.95" customHeight="1">
      <c r="A127" s="73" t="s">
        <v>15</v>
      </c>
      <c r="B127" s="77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V127" s="102" t="s">
        <v>383</v>
      </c>
      <c r="W127" s="97">
        <v>0</v>
      </c>
      <c r="X127" s="97">
        <v>0</v>
      </c>
      <c r="Y127" s="97"/>
      <c r="Z127" s="97">
        <v>0</v>
      </c>
      <c r="AA127" s="97">
        <v>0</v>
      </c>
      <c r="AB127" s="86">
        <v>0</v>
      </c>
      <c r="AC127" s="86">
        <v>0</v>
      </c>
      <c r="AD127" s="86">
        <v>0</v>
      </c>
      <c r="AE127" s="86">
        <v>0</v>
      </c>
      <c r="AF127" s="86">
        <v>0</v>
      </c>
      <c r="AG127" s="86">
        <v>0</v>
      </c>
      <c r="AH127" s="86">
        <v>0</v>
      </c>
      <c r="AI127" s="86">
        <v>0</v>
      </c>
      <c r="AJ127" s="86">
        <v>0</v>
      </c>
      <c r="AK127" s="86">
        <v>0</v>
      </c>
    </row>
    <row r="128" spans="1:37" ht="18.95" customHeight="1">
      <c r="A128" s="73" t="s">
        <v>16</v>
      </c>
      <c r="B128" s="77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V128" s="102" t="s">
        <v>384</v>
      </c>
      <c r="W128" s="97">
        <v>0</v>
      </c>
      <c r="X128" s="97">
        <v>0</v>
      </c>
      <c r="Y128" s="97"/>
      <c r="Z128" s="97">
        <v>0</v>
      </c>
      <c r="AA128" s="97">
        <v>0</v>
      </c>
      <c r="AB128" s="86">
        <v>0</v>
      </c>
      <c r="AC128" s="86">
        <v>0</v>
      </c>
      <c r="AD128" s="86">
        <v>0</v>
      </c>
      <c r="AE128" s="86">
        <v>0</v>
      </c>
      <c r="AF128" s="86">
        <v>0</v>
      </c>
      <c r="AG128" s="86">
        <v>0</v>
      </c>
      <c r="AH128" s="86">
        <v>0</v>
      </c>
      <c r="AI128" s="86">
        <v>0</v>
      </c>
      <c r="AJ128" s="86">
        <v>0</v>
      </c>
      <c r="AK128" s="86">
        <v>0</v>
      </c>
    </row>
    <row r="129" spans="1:37" ht="18.95" customHeight="1">
      <c r="A129" s="73" t="s">
        <v>17</v>
      </c>
      <c r="B129" s="77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V129" s="102" t="s">
        <v>385</v>
      </c>
      <c r="W129" s="97">
        <v>0</v>
      </c>
      <c r="X129" s="97">
        <v>0</v>
      </c>
      <c r="Y129" s="97"/>
      <c r="Z129" s="97">
        <v>0</v>
      </c>
      <c r="AA129" s="97">
        <v>0</v>
      </c>
      <c r="AB129" s="86">
        <v>0</v>
      </c>
      <c r="AC129" s="86">
        <v>0</v>
      </c>
      <c r="AD129" s="86">
        <v>0</v>
      </c>
      <c r="AE129" s="86">
        <v>0</v>
      </c>
      <c r="AF129" s="86">
        <v>0</v>
      </c>
      <c r="AG129" s="86">
        <v>0</v>
      </c>
      <c r="AH129" s="86">
        <v>0</v>
      </c>
      <c r="AI129" s="86">
        <v>0</v>
      </c>
      <c r="AJ129" s="86">
        <v>0</v>
      </c>
      <c r="AK129" s="86">
        <v>0</v>
      </c>
    </row>
    <row r="130" spans="1:37" ht="18.95" customHeight="1">
      <c r="A130" s="73" t="s">
        <v>18</v>
      </c>
      <c r="B130" s="77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V130" s="102" t="s">
        <v>386</v>
      </c>
      <c r="W130" s="97">
        <v>0</v>
      </c>
      <c r="X130" s="97">
        <v>0</v>
      </c>
      <c r="Y130" s="97"/>
      <c r="Z130" s="97">
        <v>0</v>
      </c>
      <c r="AA130" s="97">
        <v>0</v>
      </c>
      <c r="AB130" s="86">
        <v>0</v>
      </c>
      <c r="AC130" s="86">
        <v>0</v>
      </c>
      <c r="AD130" s="86">
        <v>0</v>
      </c>
      <c r="AE130" s="86">
        <v>0</v>
      </c>
      <c r="AF130" s="86">
        <v>0</v>
      </c>
      <c r="AG130" s="86">
        <v>0</v>
      </c>
      <c r="AH130" s="86">
        <v>0</v>
      </c>
      <c r="AI130" s="86">
        <v>0</v>
      </c>
      <c r="AJ130" s="86">
        <v>0</v>
      </c>
      <c r="AK130" s="86">
        <v>0</v>
      </c>
    </row>
    <row r="131" spans="1:37" ht="18.95" customHeight="1">
      <c r="A131" s="73" t="s">
        <v>19</v>
      </c>
      <c r="B131" s="77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V131" s="102" t="s">
        <v>387</v>
      </c>
      <c r="W131" s="97">
        <v>0</v>
      </c>
      <c r="X131" s="97">
        <v>0</v>
      </c>
      <c r="Y131" s="97"/>
      <c r="Z131" s="97">
        <v>0</v>
      </c>
      <c r="AA131" s="97">
        <v>0</v>
      </c>
      <c r="AB131" s="86">
        <v>0</v>
      </c>
      <c r="AC131" s="86">
        <v>0</v>
      </c>
      <c r="AD131" s="86">
        <v>0</v>
      </c>
      <c r="AE131" s="86">
        <v>0</v>
      </c>
      <c r="AF131" s="86">
        <v>0</v>
      </c>
      <c r="AG131" s="86">
        <v>0</v>
      </c>
      <c r="AH131" s="86">
        <v>0</v>
      </c>
      <c r="AI131" s="86">
        <v>0</v>
      </c>
      <c r="AJ131" s="86">
        <v>0</v>
      </c>
      <c r="AK131" s="86">
        <v>0</v>
      </c>
    </row>
    <row r="132" spans="1:37" ht="18.95" customHeight="1">
      <c r="A132" s="792" t="s">
        <v>329</v>
      </c>
      <c r="B132" s="802"/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V132" s="102" t="s">
        <v>377</v>
      </c>
      <c r="W132" s="97">
        <v>0</v>
      </c>
      <c r="X132" s="97">
        <v>0</v>
      </c>
      <c r="Y132" s="97"/>
      <c r="Z132" s="97">
        <v>0</v>
      </c>
      <c r="AA132" s="97">
        <v>0</v>
      </c>
      <c r="AB132" s="86">
        <v>0</v>
      </c>
      <c r="AC132" s="86">
        <v>0</v>
      </c>
      <c r="AD132" s="86">
        <v>0</v>
      </c>
      <c r="AE132" s="86">
        <v>0</v>
      </c>
      <c r="AF132" s="86">
        <v>0</v>
      </c>
      <c r="AG132" s="86">
        <v>0</v>
      </c>
      <c r="AH132" s="86">
        <v>0</v>
      </c>
      <c r="AI132" s="86">
        <v>0</v>
      </c>
      <c r="AJ132" s="86">
        <v>0</v>
      </c>
      <c r="AK132" s="86">
        <v>0</v>
      </c>
    </row>
    <row r="133" spans="1:37" ht="18.95" customHeight="1">
      <c r="A133" s="73" t="s">
        <v>263</v>
      </c>
      <c r="B133" s="77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V133" s="102" t="s">
        <v>388</v>
      </c>
      <c r="W133" s="97">
        <v>0</v>
      </c>
      <c r="X133" s="97">
        <v>0</v>
      </c>
      <c r="Y133" s="97"/>
      <c r="Z133" s="97">
        <v>0</v>
      </c>
      <c r="AA133" s="97">
        <v>0</v>
      </c>
      <c r="AB133" s="86">
        <v>0</v>
      </c>
      <c r="AC133" s="86">
        <v>0</v>
      </c>
      <c r="AD133" s="86">
        <v>0</v>
      </c>
      <c r="AE133" s="86">
        <v>0</v>
      </c>
      <c r="AF133" s="86">
        <v>0</v>
      </c>
      <c r="AG133" s="86">
        <v>0</v>
      </c>
      <c r="AH133" s="86">
        <v>0</v>
      </c>
      <c r="AI133" s="86">
        <v>0</v>
      </c>
      <c r="AJ133" s="86">
        <v>0</v>
      </c>
      <c r="AK133" s="86">
        <v>0</v>
      </c>
    </row>
    <row r="134" spans="1:37" ht="18.95" customHeight="1">
      <c r="A134" s="73" t="s">
        <v>264</v>
      </c>
      <c r="B134" s="77">
        <v>46.7</v>
      </c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V134" s="102" t="s">
        <v>389</v>
      </c>
      <c r="W134" s="97">
        <v>46.7</v>
      </c>
      <c r="X134" s="97">
        <v>0</v>
      </c>
      <c r="Y134" s="97"/>
      <c r="Z134" s="97">
        <v>0</v>
      </c>
      <c r="AA134" s="97">
        <v>0</v>
      </c>
      <c r="AB134" s="86">
        <v>0</v>
      </c>
      <c r="AC134" s="86">
        <v>0</v>
      </c>
      <c r="AD134" s="86">
        <v>0</v>
      </c>
      <c r="AE134" s="86">
        <v>0</v>
      </c>
      <c r="AF134" s="86">
        <v>0</v>
      </c>
      <c r="AG134" s="86">
        <v>0</v>
      </c>
      <c r="AH134" s="86">
        <v>0</v>
      </c>
      <c r="AI134" s="86">
        <v>0</v>
      </c>
      <c r="AJ134" s="86">
        <v>0</v>
      </c>
      <c r="AK134" s="86">
        <v>0</v>
      </c>
    </row>
    <row r="135" spans="1:37" ht="18.95" customHeight="1">
      <c r="A135" s="73" t="s">
        <v>265</v>
      </c>
      <c r="B135" s="77">
        <v>19.2</v>
      </c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V135" s="102" t="s">
        <v>389</v>
      </c>
      <c r="W135" s="97">
        <v>19.2</v>
      </c>
      <c r="X135" s="97">
        <v>0</v>
      </c>
      <c r="Y135" s="97"/>
      <c r="Z135" s="97">
        <v>0</v>
      </c>
      <c r="AA135" s="97">
        <v>0</v>
      </c>
      <c r="AB135" s="86">
        <v>0</v>
      </c>
      <c r="AC135" s="86">
        <v>0</v>
      </c>
      <c r="AD135" s="86">
        <v>0</v>
      </c>
      <c r="AE135" s="86">
        <v>0</v>
      </c>
      <c r="AF135" s="86">
        <v>0</v>
      </c>
      <c r="AG135" s="86">
        <v>0</v>
      </c>
      <c r="AH135" s="86">
        <v>0</v>
      </c>
      <c r="AI135" s="86">
        <v>0</v>
      </c>
      <c r="AJ135" s="86">
        <v>0</v>
      </c>
      <c r="AK135" s="86">
        <v>0</v>
      </c>
    </row>
    <row r="136" spans="1:37" ht="18.95" customHeight="1">
      <c r="A136" s="73" t="s">
        <v>266</v>
      </c>
      <c r="B136" s="77">
        <v>25.2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V136" s="102" t="s">
        <v>389</v>
      </c>
      <c r="W136" s="97">
        <v>25.2</v>
      </c>
      <c r="X136" s="97">
        <v>0</v>
      </c>
      <c r="Y136" s="97"/>
      <c r="Z136" s="97">
        <v>0</v>
      </c>
      <c r="AA136" s="97">
        <v>0</v>
      </c>
      <c r="AB136" s="86">
        <v>0</v>
      </c>
      <c r="AC136" s="86">
        <v>0</v>
      </c>
      <c r="AD136" s="86">
        <v>0</v>
      </c>
      <c r="AE136" s="86">
        <v>0</v>
      </c>
      <c r="AF136" s="86">
        <v>0</v>
      </c>
      <c r="AG136" s="86">
        <v>0</v>
      </c>
      <c r="AH136" s="86">
        <v>0</v>
      </c>
      <c r="AI136" s="86">
        <v>0</v>
      </c>
      <c r="AJ136" s="86">
        <v>0</v>
      </c>
      <c r="AK136" s="86">
        <v>0</v>
      </c>
    </row>
    <row r="137" spans="1:37" ht="18.95" customHeight="1">
      <c r="A137" s="73" t="s">
        <v>267</v>
      </c>
      <c r="B137" s="77">
        <v>36.299999999999997</v>
      </c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V137" s="102" t="s">
        <v>389</v>
      </c>
      <c r="W137" s="97">
        <v>36.299999999999997</v>
      </c>
      <c r="X137" s="97">
        <v>0</v>
      </c>
      <c r="Y137" s="97"/>
      <c r="Z137" s="97">
        <v>0</v>
      </c>
      <c r="AA137" s="97">
        <v>0</v>
      </c>
      <c r="AB137" s="86">
        <v>0</v>
      </c>
      <c r="AC137" s="86">
        <v>0</v>
      </c>
      <c r="AD137" s="86">
        <v>0</v>
      </c>
      <c r="AE137" s="86">
        <v>0</v>
      </c>
      <c r="AF137" s="86">
        <v>0</v>
      </c>
      <c r="AG137" s="86">
        <v>0</v>
      </c>
      <c r="AH137" s="86">
        <v>0</v>
      </c>
      <c r="AI137" s="86">
        <v>0</v>
      </c>
      <c r="AJ137" s="86">
        <v>0</v>
      </c>
      <c r="AK137" s="86">
        <v>0</v>
      </c>
    </row>
    <row r="138" spans="1:37" ht="18.95" customHeight="1">
      <c r="A138" s="73" t="s">
        <v>268</v>
      </c>
      <c r="B138" s="77">
        <v>44.9</v>
      </c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V138" s="102" t="s">
        <v>389</v>
      </c>
      <c r="W138" s="97">
        <v>44.9</v>
      </c>
      <c r="X138" s="97">
        <v>0</v>
      </c>
      <c r="Y138" s="97"/>
      <c r="Z138" s="97">
        <v>0</v>
      </c>
      <c r="AA138" s="97">
        <v>0</v>
      </c>
      <c r="AB138" s="86">
        <v>0</v>
      </c>
      <c r="AC138" s="86">
        <v>0</v>
      </c>
      <c r="AD138" s="86">
        <v>0</v>
      </c>
      <c r="AE138" s="86">
        <v>0</v>
      </c>
      <c r="AF138" s="86">
        <v>0</v>
      </c>
      <c r="AG138" s="86">
        <v>0</v>
      </c>
      <c r="AH138" s="86">
        <v>0</v>
      </c>
      <c r="AI138" s="86">
        <v>0</v>
      </c>
      <c r="AJ138" s="86">
        <v>0</v>
      </c>
      <c r="AK138" s="86">
        <v>0</v>
      </c>
    </row>
    <row r="139" spans="1:37" ht="18.95" customHeight="1">
      <c r="A139" s="73" t="s">
        <v>20</v>
      </c>
      <c r="B139" s="77">
        <v>90.3</v>
      </c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V139" s="102" t="s">
        <v>389</v>
      </c>
      <c r="W139" s="97">
        <v>90.3</v>
      </c>
      <c r="X139" s="97">
        <v>0</v>
      </c>
      <c r="Y139" s="97"/>
      <c r="Z139" s="97">
        <v>0</v>
      </c>
      <c r="AA139" s="97">
        <v>0</v>
      </c>
      <c r="AB139" s="86">
        <v>0</v>
      </c>
      <c r="AC139" s="86">
        <v>0</v>
      </c>
      <c r="AD139" s="86">
        <v>0</v>
      </c>
      <c r="AE139" s="86">
        <v>0</v>
      </c>
      <c r="AF139" s="86">
        <v>0</v>
      </c>
      <c r="AG139" s="86">
        <v>0</v>
      </c>
      <c r="AH139" s="86">
        <v>0</v>
      </c>
      <c r="AI139" s="86">
        <v>0</v>
      </c>
      <c r="AJ139" s="86">
        <v>0</v>
      </c>
      <c r="AK139" s="86">
        <v>0</v>
      </c>
    </row>
    <row r="140" spans="1:37" ht="18.95" customHeight="1">
      <c r="A140" s="73" t="s">
        <v>21</v>
      </c>
      <c r="B140" s="77">
        <v>90.3</v>
      </c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V140" s="102" t="s">
        <v>389</v>
      </c>
      <c r="W140" s="97">
        <v>90.3</v>
      </c>
      <c r="X140" s="97">
        <v>0</v>
      </c>
      <c r="Y140" s="97"/>
      <c r="Z140" s="97">
        <v>0</v>
      </c>
      <c r="AA140" s="97">
        <v>0</v>
      </c>
      <c r="AB140" s="86">
        <v>0</v>
      </c>
      <c r="AC140" s="86">
        <v>0</v>
      </c>
      <c r="AD140" s="86">
        <v>0</v>
      </c>
      <c r="AE140" s="86">
        <v>0</v>
      </c>
      <c r="AF140" s="86">
        <v>0</v>
      </c>
      <c r="AG140" s="86">
        <v>0</v>
      </c>
      <c r="AH140" s="86">
        <v>0</v>
      </c>
      <c r="AI140" s="86">
        <v>0</v>
      </c>
      <c r="AJ140" s="86">
        <v>0</v>
      </c>
      <c r="AK140" s="86">
        <v>0</v>
      </c>
    </row>
    <row r="141" spans="1:37" ht="18.95" customHeight="1">
      <c r="A141" s="73" t="s">
        <v>22</v>
      </c>
      <c r="B141" s="77">
        <v>81.2</v>
      </c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V141" s="102" t="s">
        <v>389</v>
      </c>
      <c r="W141" s="97">
        <v>81.2</v>
      </c>
      <c r="X141" s="97">
        <v>0</v>
      </c>
      <c r="Y141" s="97"/>
      <c r="Z141" s="97">
        <v>0</v>
      </c>
      <c r="AA141" s="97">
        <v>0</v>
      </c>
      <c r="AB141" s="86">
        <v>0</v>
      </c>
      <c r="AC141" s="86">
        <v>0</v>
      </c>
      <c r="AD141" s="86">
        <v>0</v>
      </c>
      <c r="AE141" s="86">
        <v>0</v>
      </c>
      <c r="AF141" s="86">
        <v>0</v>
      </c>
      <c r="AG141" s="86">
        <v>0</v>
      </c>
      <c r="AH141" s="86">
        <v>0</v>
      </c>
      <c r="AI141" s="86">
        <v>0</v>
      </c>
      <c r="AJ141" s="86">
        <v>0</v>
      </c>
      <c r="AK141" s="86">
        <v>0</v>
      </c>
    </row>
    <row r="142" spans="1:37" ht="18.95" customHeight="1">
      <c r="A142" s="73" t="s">
        <v>23</v>
      </c>
      <c r="B142" s="77">
        <v>93</v>
      </c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V142" s="102" t="s">
        <v>389</v>
      </c>
      <c r="W142" s="97">
        <v>93</v>
      </c>
      <c r="X142" s="97">
        <v>0</v>
      </c>
      <c r="Y142" s="97"/>
      <c r="Z142" s="97">
        <v>0</v>
      </c>
      <c r="AA142" s="97">
        <v>0</v>
      </c>
      <c r="AB142" s="86">
        <v>0</v>
      </c>
      <c r="AC142" s="86">
        <v>0</v>
      </c>
      <c r="AD142" s="86">
        <v>0</v>
      </c>
      <c r="AE142" s="86">
        <v>0</v>
      </c>
      <c r="AF142" s="86">
        <v>0</v>
      </c>
      <c r="AG142" s="86">
        <v>0</v>
      </c>
      <c r="AH142" s="86">
        <v>0</v>
      </c>
      <c r="AI142" s="86">
        <v>0</v>
      </c>
      <c r="AJ142" s="86">
        <v>0</v>
      </c>
      <c r="AK142" s="86">
        <v>0</v>
      </c>
    </row>
    <row r="143" spans="1:37" ht="18.95" customHeight="1">
      <c r="A143" s="73" t="s">
        <v>24</v>
      </c>
      <c r="B143" s="77">
        <v>85</v>
      </c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V143" s="102" t="s">
        <v>389</v>
      </c>
      <c r="W143" s="97">
        <v>85</v>
      </c>
      <c r="X143" s="97">
        <v>0</v>
      </c>
      <c r="Y143" s="97"/>
      <c r="Z143" s="97">
        <v>0</v>
      </c>
      <c r="AA143" s="97">
        <v>0</v>
      </c>
      <c r="AB143" s="86">
        <v>0</v>
      </c>
      <c r="AC143" s="86">
        <v>0</v>
      </c>
      <c r="AD143" s="86">
        <v>0</v>
      </c>
      <c r="AE143" s="86">
        <v>0</v>
      </c>
      <c r="AF143" s="86">
        <v>0</v>
      </c>
      <c r="AG143" s="86">
        <v>0</v>
      </c>
      <c r="AH143" s="86">
        <v>0</v>
      </c>
      <c r="AI143" s="86">
        <v>0</v>
      </c>
      <c r="AJ143" s="86">
        <v>0</v>
      </c>
      <c r="AK143" s="86">
        <v>0</v>
      </c>
    </row>
    <row r="144" spans="1:37" ht="18.95" customHeight="1">
      <c r="A144" s="73" t="s">
        <v>25</v>
      </c>
      <c r="B144" s="77">
        <v>96.3</v>
      </c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V144" s="102" t="s">
        <v>389</v>
      </c>
      <c r="W144" s="97">
        <v>96.3</v>
      </c>
      <c r="X144" s="97">
        <v>0</v>
      </c>
      <c r="Y144" s="97"/>
      <c r="Z144" s="97">
        <v>0</v>
      </c>
      <c r="AA144" s="97">
        <v>0</v>
      </c>
      <c r="AB144" s="86">
        <v>0</v>
      </c>
      <c r="AC144" s="86">
        <v>0</v>
      </c>
      <c r="AD144" s="86">
        <v>0</v>
      </c>
      <c r="AE144" s="86">
        <v>0</v>
      </c>
      <c r="AF144" s="86">
        <v>0</v>
      </c>
      <c r="AG144" s="86">
        <v>0</v>
      </c>
      <c r="AH144" s="86">
        <v>0</v>
      </c>
      <c r="AI144" s="86">
        <v>0</v>
      </c>
      <c r="AJ144" s="86">
        <v>0</v>
      </c>
      <c r="AK144" s="86">
        <v>0</v>
      </c>
    </row>
    <row r="145" spans="1:37" ht="18.95" customHeight="1">
      <c r="A145" s="73" t="s">
        <v>26</v>
      </c>
      <c r="B145" s="77">
        <v>93.7</v>
      </c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V145" s="102" t="s">
        <v>389</v>
      </c>
      <c r="W145" s="97">
        <v>93.7</v>
      </c>
      <c r="X145" s="97">
        <v>0</v>
      </c>
      <c r="Y145" s="97"/>
      <c r="Z145" s="97">
        <v>0</v>
      </c>
      <c r="AA145" s="97">
        <v>0</v>
      </c>
      <c r="AB145" s="86">
        <v>0</v>
      </c>
      <c r="AC145" s="86">
        <v>0</v>
      </c>
      <c r="AD145" s="86">
        <v>0</v>
      </c>
      <c r="AE145" s="86">
        <v>0</v>
      </c>
      <c r="AF145" s="86">
        <v>0</v>
      </c>
      <c r="AG145" s="86">
        <v>0</v>
      </c>
      <c r="AH145" s="86">
        <v>0</v>
      </c>
      <c r="AI145" s="86">
        <v>0</v>
      </c>
      <c r="AJ145" s="86">
        <v>0</v>
      </c>
      <c r="AK145" s="86">
        <v>0</v>
      </c>
    </row>
    <row r="146" spans="1:37" ht="18.95" customHeight="1">
      <c r="A146" s="73" t="s">
        <v>27</v>
      </c>
      <c r="B146" s="77">
        <v>86.5</v>
      </c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V146" s="102" t="s">
        <v>389</v>
      </c>
      <c r="W146" s="97">
        <v>86.5</v>
      </c>
      <c r="X146" s="97">
        <v>0</v>
      </c>
      <c r="Y146" s="97"/>
      <c r="Z146" s="97">
        <v>0</v>
      </c>
      <c r="AA146" s="97">
        <v>0</v>
      </c>
      <c r="AB146" s="86">
        <v>0</v>
      </c>
      <c r="AC146" s="86">
        <v>0</v>
      </c>
      <c r="AD146" s="86">
        <v>0</v>
      </c>
      <c r="AE146" s="86">
        <v>0</v>
      </c>
      <c r="AF146" s="86">
        <v>0</v>
      </c>
      <c r="AG146" s="86">
        <v>0</v>
      </c>
      <c r="AH146" s="86">
        <v>0</v>
      </c>
      <c r="AI146" s="86">
        <v>0</v>
      </c>
      <c r="AJ146" s="86">
        <v>0</v>
      </c>
      <c r="AK146" s="86">
        <v>0</v>
      </c>
    </row>
    <row r="147" spans="1:37" ht="18.95" customHeight="1">
      <c r="A147" s="73" t="s">
        <v>28</v>
      </c>
      <c r="B147" s="77">
        <v>86.6</v>
      </c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V147" s="102" t="s">
        <v>389</v>
      </c>
      <c r="W147" s="97">
        <v>86.6</v>
      </c>
      <c r="X147" s="97">
        <v>0</v>
      </c>
      <c r="Y147" s="97"/>
      <c r="Z147" s="97">
        <v>0</v>
      </c>
      <c r="AA147" s="97">
        <v>0</v>
      </c>
      <c r="AB147" s="86">
        <v>0</v>
      </c>
      <c r="AC147" s="86">
        <v>0</v>
      </c>
      <c r="AD147" s="86">
        <v>0</v>
      </c>
      <c r="AE147" s="86">
        <v>0</v>
      </c>
      <c r="AF147" s="86">
        <v>0</v>
      </c>
      <c r="AG147" s="86">
        <v>0</v>
      </c>
      <c r="AH147" s="86">
        <v>0</v>
      </c>
      <c r="AI147" s="86">
        <v>0</v>
      </c>
      <c r="AJ147" s="86">
        <v>0</v>
      </c>
      <c r="AK147" s="86">
        <v>0</v>
      </c>
    </row>
    <row r="148" spans="1:37" ht="18.95" customHeight="1">
      <c r="A148" s="792" t="s">
        <v>330</v>
      </c>
      <c r="B148" s="802"/>
      <c r="C148" s="802"/>
      <c r="D148" s="802"/>
      <c r="E148" s="802"/>
      <c r="F148" s="802"/>
      <c r="G148" s="802"/>
      <c r="H148" s="802"/>
      <c r="I148" s="802"/>
      <c r="J148" s="802"/>
      <c r="K148" s="802"/>
      <c r="L148" s="802"/>
      <c r="M148" s="802"/>
      <c r="N148" s="802"/>
      <c r="O148" s="802"/>
      <c r="P148" s="802"/>
      <c r="Q148" s="802"/>
      <c r="R148" s="802"/>
      <c r="S148" s="802"/>
      <c r="V148" s="102" t="s">
        <v>377</v>
      </c>
      <c r="W148" s="97">
        <v>0</v>
      </c>
      <c r="X148" s="97">
        <v>0</v>
      </c>
      <c r="Y148" s="97"/>
      <c r="Z148" s="97">
        <v>0</v>
      </c>
      <c r="AA148" s="97">
        <v>0</v>
      </c>
      <c r="AB148" s="86">
        <v>0</v>
      </c>
      <c r="AC148" s="86">
        <v>0</v>
      </c>
      <c r="AD148" s="86">
        <v>0</v>
      </c>
      <c r="AE148" s="86">
        <v>0</v>
      </c>
      <c r="AF148" s="86">
        <v>0</v>
      </c>
      <c r="AG148" s="86">
        <v>0</v>
      </c>
      <c r="AH148" s="86">
        <v>0</v>
      </c>
      <c r="AI148" s="86">
        <v>0</v>
      </c>
      <c r="AJ148" s="86">
        <v>0</v>
      </c>
      <c r="AK148" s="86">
        <v>0</v>
      </c>
    </row>
    <row r="149" spans="1:37" ht="18.95" customHeight="1">
      <c r="A149" s="73" t="s">
        <v>263</v>
      </c>
      <c r="B149" s="77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V149" s="102" t="s">
        <v>388</v>
      </c>
      <c r="W149" s="97">
        <v>0</v>
      </c>
      <c r="X149" s="97">
        <v>0</v>
      </c>
      <c r="Y149" s="97"/>
      <c r="Z149" s="97">
        <v>0</v>
      </c>
      <c r="AA149" s="97">
        <v>0</v>
      </c>
      <c r="AB149" s="86">
        <v>0</v>
      </c>
      <c r="AC149" s="86">
        <v>0</v>
      </c>
      <c r="AD149" s="86">
        <v>0</v>
      </c>
      <c r="AE149" s="86">
        <v>0</v>
      </c>
      <c r="AF149" s="86">
        <v>0</v>
      </c>
      <c r="AG149" s="86">
        <v>0</v>
      </c>
      <c r="AH149" s="86">
        <v>0</v>
      </c>
      <c r="AI149" s="86">
        <v>0</v>
      </c>
      <c r="AJ149" s="86">
        <v>0</v>
      </c>
      <c r="AK149" s="86">
        <v>0</v>
      </c>
    </row>
    <row r="150" spans="1:37" ht="18.95" customHeight="1">
      <c r="A150" s="73" t="s">
        <v>264</v>
      </c>
      <c r="B150" s="77">
        <v>53.3</v>
      </c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V150" s="102" t="s">
        <v>389</v>
      </c>
      <c r="W150" s="97">
        <v>53.3</v>
      </c>
      <c r="X150" s="97">
        <v>0</v>
      </c>
      <c r="Y150" s="97"/>
      <c r="Z150" s="97">
        <v>0</v>
      </c>
      <c r="AA150" s="97">
        <v>0</v>
      </c>
      <c r="AB150" s="86">
        <v>0</v>
      </c>
      <c r="AC150" s="86">
        <v>0</v>
      </c>
      <c r="AD150" s="86">
        <v>0</v>
      </c>
      <c r="AE150" s="86">
        <v>0</v>
      </c>
      <c r="AF150" s="86">
        <v>0</v>
      </c>
      <c r="AG150" s="86">
        <v>0</v>
      </c>
      <c r="AH150" s="86">
        <v>0</v>
      </c>
      <c r="AI150" s="86">
        <v>0</v>
      </c>
      <c r="AJ150" s="86">
        <v>0</v>
      </c>
      <c r="AK150" s="86">
        <v>0</v>
      </c>
    </row>
    <row r="151" spans="1:37" ht="18.95" customHeight="1">
      <c r="A151" s="73" t="s">
        <v>265</v>
      </c>
      <c r="B151" s="77">
        <v>80.8</v>
      </c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V151" s="102" t="s">
        <v>389</v>
      </c>
      <c r="W151" s="97">
        <v>80.8</v>
      </c>
      <c r="X151" s="97">
        <v>0</v>
      </c>
      <c r="Y151" s="97"/>
      <c r="Z151" s="97">
        <v>0</v>
      </c>
      <c r="AA151" s="97">
        <v>0</v>
      </c>
      <c r="AB151" s="86">
        <v>0</v>
      </c>
      <c r="AC151" s="86">
        <v>0</v>
      </c>
      <c r="AD151" s="86">
        <v>0</v>
      </c>
      <c r="AE151" s="86">
        <v>0</v>
      </c>
      <c r="AF151" s="86">
        <v>0</v>
      </c>
      <c r="AG151" s="86">
        <v>0</v>
      </c>
      <c r="AH151" s="86">
        <v>0</v>
      </c>
      <c r="AI151" s="86">
        <v>0</v>
      </c>
      <c r="AJ151" s="86">
        <v>0</v>
      </c>
      <c r="AK151" s="86">
        <v>0</v>
      </c>
    </row>
    <row r="152" spans="1:37" ht="18.95" customHeight="1">
      <c r="A152" s="73" t="s">
        <v>266</v>
      </c>
      <c r="B152" s="77">
        <v>74.8</v>
      </c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V152" s="102" t="s">
        <v>389</v>
      </c>
      <c r="W152" s="97">
        <v>74.8</v>
      </c>
      <c r="X152" s="97">
        <v>0</v>
      </c>
      <c r="Y152" s="97"/>
      <c r="Z152" s="97">
        <v>0</v>
      </c>
      <c r="AA152" s="97">
        <v>0</v>
      </c>
      <c r="AB152" s="86">
        <v>0</v>
      </c>
      <c r="AC152" s="86">
        <v>0</v>
      </c>
      <c r="AD152" s="86">
        <v>0</v>
      </c>
      <c r="AE152" s="86">
        <v>0</v>
      </c>
      <c r="AF152" s="86">
        <v>0</v>
      </c>
      <c r="AG152" s="86">
        <v>0</v>
      </c>
      <c r="AH152" s="86">
        <v>0</v>
      </c>
      <c r="AI152" s="86">
        <v>0</v>
      </c>
      <c r="AJ152" s="86">
        <v>0</v>
      </c>
      <c r="AK152" s="86">
        <v>0</v>
      </c>
    </row>
    <row r="153" spans="1:37" ht="18.95" customHeight="1">
      <c r="A153" s="73" t="s">
        <v>267</v>
      </c>
      <c r="B153" s="77">
        <v>63.7</v>
      </c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V153" s="102" t="s">
        <v>389</v>
      </c>
      <c r="W153" s="97">
        <v>63.7</v>
      </c>
      <c r="X153" s="97">
        <v>0</v>
      </c>
      <c r="Y153" s="97"/>
      <c r="Z153" s="97">
        <v>0</v>
      </c>
      <c r="AA153" s="97">
        <v>0</v>
      </c>
      <c r="AB153" s="86">
        <v>0</v>
      </c>
      <c r="AC153" s="86">
        <v>0</v>
      </c>
      <c r="AD153" s="86">
        <v>0</v>
      </c>
      <c r="AE153" s="86">
        <v>0</v>
      </c>
      <c r="AF153" s="86">
        <v>0</v>
      </c>
      <c r="AG153" s="86">
        <v>0</v>
      </c>
      <c r="AH153" s="86">
        <v>0</v>
      </c>
      <c r="AI153" s="86">
        <v>0</v>
      </c>
      <c r="AJ153" s="86">
        <v>0</v>
      </c>
      <c r="AK153" s="86">
        <v>0</v>
      </c>
    </row>
    <row r="154" spans="1:37" ht="18.95" customHeight="1">
      <c r="A154" s="73" t="s">
        <v>268</v>
      </c>
      <c r="B154" s="77">
        <v>55.1</v>
      </c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V154" s="102" t="s">
        <v>389</v>
      </c>
      <c r="W154" s="97">
        <v>55.1</v>
      </c>
      <c r="X154" s="97">
        <v>0</v>
      </c>
      <c r="Y154" s="97"/>
      <c r="Z154" s="97">
        <v>0</v>
      </c>
      <c r="AA154" s="97">
        <v>0</v>
      </c>
      <c r="AB154" s="86">
        <v>0</v>
      </c>
      <c r="AC154" s="86">
        <v>0</v>
      </c>
      <c r="AD154" s="86">
        <v>0</v>
      </c>
      <c r="AE154" s="86">
        <v>0</v>
      </c>
      <c r="AF154" s="86">
        <v>0</v>
      </c>
      <c r="AG154" s="86">
        <v>0</v>
      </c>
      <c r="AH154" s="86">
        <v>0</v>
      </c>
      <c r="AI154" s="86">
        <v>0</v>
      </c>
      <c r="AJ154" s="86">
        <v>0</v>
      </c>
      <c r="AK154" s="86">
        <v>0</v>
      </c>
    </row>
    <row r="155" spans="1:37" ht="18.95" customHeight="1">
      <c r="A155" s="73" t="s">
        <v>20</v>
      </c>
      <c r="B155" s="77">
        <v>9.7000000000000028</v>
      </c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V155" s="102" t="s">
        <v>389</v>
      </c>
      <c r="W155" s="97">
        <v>9.7000000000000028</v>
      </c>
      <c r="X155" s="97">
        <v>0</v>
      </c>
      <c r="Y155" s="97"/>
      <c r="Z155" s="97">
        <v>0</v>
      </c>
      <c r="AA155" s="97">
        <v>0</v>
      </c>
      <c r="AB155" s="86">
        <v>0</v>
      </c>
      <c r="AC155" s="86">
        <v>0</v>
      </c>
      <c r="AD155" s="86">
        <v>0</v>
      </c>
      <c r="AE155" s="86">
        <v>0</v>
      </c>
      <c r="AF155" s="86">
        <v>0</v>
      </c>
      <c r="AG155" s="86">
        <v>0</v>
      </c>
      <c r="AH155" s="86">
        <v>0</v>
      </c>
      <c r="AI155" s="86">
        <v>0</v>
      </c>
      <c r="AJ155" s="86">
        <v>0</v>
      </c>
      <c r="AK155" s="86">
        <v>0</v>
      </c>
    </row>
    <row r="156" spans="1:37" ht="18.95" customHeight="1">
      <c r="A156" s="73" t="s">
        <v>21</v>
      </c>
      <c r="B156" s="77">
        <v>9.7000000000000028</v>
      </c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V156" s="102" t="s">
        <v>389</v>
      </c>
      <c r="W156" s="97">
        <v>9.7000000000000028</v>
      </c>
      <c r="X156" s="97">
        <v>0</v>
      </c>
      <c r="Y156" s="97"/>
      <c r="Z156" s="97">
        <v>0</v>
      </c>
      <c r="AA156" s="97">
        <v>0</v>
      </c>
      <c r="AB156" s="86">
        <v>0</v>
      </c>
      <c r="AC156" s="86">
        <v>0</v>
      </c>
      <c r="AD156" s="86">
        <v>0</v>
      </c>
      <c r="AE156" s="86">
        <v>0</v>
      </c>
      <c r="AF156" s="86">
        <v>0</v>
      </c>
      <c r="AG156" s="86">
        <v>0</v>
      </c>
      <c r="AH156" s="86">
        <v>0</v>
      </c>
      <c r="AI156" s="86">
        <v>0</v>
      </c>
      <c r="AJ156" s="86">
        <v>0</v>
      </c>
      <c r="AK156" s="86">
        <v>0</v>
      </c>
    </row>
    <row r="157" spans="1:37" ht="18.95" customHeight="1">
      <c r="A157" s="73" t="s">
        <v>22</v>
      </c>
      <c r="B157" s="77">
        <v>18.799999999999997</v>
      </c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V157" s="102" t="s">
        <v>389</v>
      </c>
      <c r="W157" s="97">
        <v>18.799999999999997</v>
      </c>
      <c r="X157" s="97">
        <v>0</v>
      </c>
      <c r="Y157" s="97"/>
      <c r="Z157" s="97">
        <v>0</v>
      </c>
      <c r="AA157" s="97">
        <v>0</v>
      </c>
      <c r="AB157" s="86">
        <v>0</v>
      </c>
      <c r="AC157" s="86">
        <v>0</v>
      </c>
      <c r="AD157" s="86">
        <v>0</v>
      </c>
      <c r="AE157" s="86">
        <v>0</v>
      </c>
      <c r="AF157" s="86">
        <v>0</v>
      </c>
      <c r="AG157" s="86">
        <v>0</v>
      </c>
      <c r="AH157" s="86">
        <v>0</v>
      </c>
      <c r="AI157" s="86">
        <v>0</v>
      </c>
      <c r="AJ157" s="86">
        <v>0</v>
      </c>
      <c r="AK157" s="86">
        <v>0</v>
      </c>
    </row>
    <row r="158" spans="1:37" ht="18.95" customHeight="1">
      <c r="A158" s="73" t="s">
        <v>23</v>
      </c>
      <c r="B158" s="77">
        <v>7</v>
      </c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V158" s="102" t="s">
        <v>389</v>
      </c>
      <c r="W158" s="97">
        <v>7</v>
      </c>
      <c r="X158" s="97">
        <v>0</v>
      </c>
      <c r="Y158" s="97"/>
      <c r="Z158" s="97">
        <v>0</v>
      </c>
      <c r="AA158" s="97">
        <v>0</v>
      </c>
      <c r="AB158" s="86">
        <v>0</v>
      </c>
      <c r="AC158" s="86">
        <v>0</v>
      </c>
      <c r="AD158" s="86">
        <v>0</v>
      </c>
      <c r="AE158" s="86">
        <v>0</v>
      </c>
      <c r="AF158" s="86">
        <v>0</v>
      </c>
      <c r="AG158" s="86">
        <v>0</v>
      </c>
      <c r="AH158" s="86">
        <v>0</v>
      </c>
      <c r="AI158" s="86">
        <v>0</v>
      </c>
      <c r="AJ158" s="86">
        <v>0</v>
      </c>
      <c r="AK158" s="86">
        <v>0</v>
      </c>
    </row>
    <row r="159" spans="1:37" ht="18.95" customHeight="1">
      <c r="A159" s="73" t="s">
        <v>24</v>
      </c>
      <c r="B159" s="77">
        <v>15</v>
      </c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V159" s="102" t="s">
        <v>389</v>
      </c>
      <c r="W159" s="97">
        <v>15</v>
      </c>
      <c r="X159" s="97">
        <v>0</v>
      </c>
      <c r="Y159" s="97"/>
      <c r="Z159" s="97">
        <v>0</v>
      </c>
      <c r="AA159" s="97">
        <v>0</v>
      </c>
      <c r="AB159" s="86">
        <v>0</v>
      </c>
      <c r="AC159" s="86">
        <v>0</v>
      </c>
      <c r="AD159" s="86">
        <v>0</v>
      </c>
      <c r="AE159" s="86">
        <v>0</v>
      </c>
      <c r="AF159" s="86">
        <v>0</v>
      </c>
      <c r="AG159" s="86">
        <v>0</v>
      </c>
      <c r="AH159" s="86">
        <v>0</v>
      </c>
      <c r="AI159" s="86">
        <v>0</v>
      </c>
      <c r="AJ159" s="86">
        <v>0</v>
      </c>
      <c r="AK159" s="86">
        <v>0</v>
      </c>
    </row>
    <row r="160" spans="1:37" ht="18.95" customHeight="1">
      <c r="A160" s="73" t="s">
        <v>25</v>
      </c>
      <c r="B160" s="77">
        <v>3.7000000000000028</v>
      </c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V160" s="102" t="s">
        <v>389</v>
      </c>
      <c r="W160" s="97">
        <v>3.7000000000000028</v>
      </c>
      <c r="X160" s="97">
        <v>0</v>
      </c>
      <c r="Y160" s="97"/>
      <c r="Z160" s="97">
        <v>0</v>
      </c>
      <c r="AA160" s="97">
        <v>0</v>
      </c>
      <c r="AB160" s="86">
        <v>0</v>
      </c>
      <c r="AC160" s="86">
        <v>0</v>
      </c>
      <c r="AD160" s="86">
        <v>0</v>
      </c>
      <c r="AE160" s="86">
        <v>0</v>
      </c>
      <c r="AF160" s="86">
        <v>0</v>
      </c>
      <c r="AG160" s="86">
        <v>0</v>
      </c>
      <c r="AH160" s="86">
        <v>0</v>
      </c>
      <c r="AI160" s="86">
        <v>0</v>
      </c>
      <c r="AJ160" s="86">
        <v>0</v>
      </c>
      <c r="AK160" s="86">
        <v>0</v>
      </c>
    </row>
    <row r="161" spans="1:37" ht="18.95" customHeight="1">
      <c r="A161" s="73" t="s">
        <v>26</v>
      </c>
      <c r="B161" s="77">
        <v>6.2999999999999972</v>
      </c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V161" s="102" t="s">
        <v>389</v>
      </c>
      <c r="W161" s="97">
        <v>6.2999999999999972</v>
      </c>
      <c r="X161" s="97">
        <v>0</v>
      </c>
      <c r="Y161" s="97"/>
      <c r="Z161" s="97">
        <v>0</v>
      </c>
      <c r="AA161" s="97">
        <v>0</v>
      </c>
      <c r="AB161" s="86">
        <v>0</v>
      </c>
      <c r="AC161" s="86">
        <v>0</v>
      </c>
      <c r="AD161" s="86">
        <v>0</v>
      </c>
      <c r="AE161" s="86">
        <v>0</v>
      </c>
      <c r="AF161" s="86">
        <v>0</v>
      </c>
      <c r="AG161" s="86">
        <v>0</v>
      </c>
      <c r="AH161" s="86">
        <v>0</v>
      </c>
      <c r="AI161" s="86">
        <v>0</v>
      </c>
      <c r="AJ161" s="86">
        <v>0</v>
      </c>
      <c r="AK161" s="86">
        <v>0</v>
      </c>
    </row>
    <row r="162" spans="1:37" ht="18.95" customHeight="1">
      <c r="A162" s="73" t="s">
        <v>27</v>
      </c>
      <c r="B162" s="77">
        <v>13.5</v>
      </c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V162" s="102" t="s">
        <v>389</v>
      </c>
      <c r="W162" s="97">
        <v>13.5</v>
      </c>
      <c r="X162" s="97">
        <v>0</v>
      </c>
      <c r="Y162" s="97"/>
      <c r="Z162" s="97">
        <v>0</v>
      </c>
      <c r="AA162" s="97">
        <v>0</v>
      </c>
      <c r="AB162" s="86">
        <v>0</v>
      </c>
      <c r="AC162" s="86">
        <v>0</v>
      </c>
      <c r="AD162" s="86">
        <v>0</v>
      </c>
      <c r="AE162" s="86">
        <v>0</v>
      </c>
      <c r="AF162" s="86">
        <v>0</v>
      </c>
      <c r="AG162" s="86">
        <v>0</v>
      </c>
      <c r="AH162" s="86">
        <v>0</v>
      </c>
      <c r="AI162" s="86">
        <v>0</v>
      </c>
      <c r="AJ162" s="86">
        <v>0</v>
      </c>
      <c r="AK162" s="86">
        <v>0</v>
      </c>
    </row>
    <row r="163" spans="1:37" ht="18.95" customHeight="1">
      <c r="A163" s="73" t="s">
        <v>28</v>
      </c>
      <c r="B163" s="77">
        <v>13.400000000000006</v>
      </c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V163" s="102" t="s">
        <v>389</v>
      </c>
      <c r="W163" s="97">
        <v>13.400000000000006</v>
      </c>
      <c r="X163" s="97">
        <v>0</v>
      </c>
      <c r="Y163" s="97"/>
      <c r="Z163" s="97">
        <v>0</v>
      </c>
      <c r="AA163" s="97">
        <v>0</v>
      </c>
      <c r="AB163" s="86">
        <v>0</v>
      </c>
      <c r="AC163" s="86">
        <v>0</v>
      </c>
      <c r="AD163" s="86">
        <v>0</v>
      </c>
      <c r="AE163" s="86">
        <v>0</v>
      </c>
      <c r="AF163" s="86">
        <v>0</v>
      </c>
      <c r="AG163" s="86">
        <v>0</v>
      </c>
      <c r="AH163" s="86">
        <v>0</v>
      </c>
      <c r="AI163" s="86">
        <v>0</v>
      </c>
      <c r="AJ163" s="86">
        <v>0</v>
      </c>
      <c r="AK163" s="86">
        <v>0</v>
      </c>
    </row>
    <row r="164" spans="1:37" ht="18.95" customHeight="1">
      <c r="A164" s="792" t="s">
        <v>331</v>
      </c>
      <c r="B164" s="802"/>
      <c r="C164" s="802"/>
      <c r="D164" s="802"/>
      <c r="E164" s="802"/>
      <c r="F164" s="802"/>
      <c r="G164" s="802"/>
      <c r="H164" s="802"/>
      <c r="I164" s="802"/>
      <c r="J164" s="802"/>
      <c r="K164" s="802"/>
      <c r="L164" s="802"/>
      <c r="M164" s="802"/>
      <c r="N164" s="802"/>
      <c r="O164" s="802"/>
      <c r="P164" s="802"/>
      <c r="Q164" s="802"/>
      <c r="R164" s="802"/>
      <c r="S164" s="802"/>
      <c r="V164" s="102" t="s">
        <v>377</v>
      </c>
      <c r="W164" s="97">
        <v>0</v>
      </c>
      <c r="X164" s="97">
        <v>0</v>
      </c>
      <c r="Y164" s="97"/>
      <c r="Z164" s="97">
        <v>0</v>
      </c>
      <c r="AA164" s="97">
        <v>0</v>
      </c>
      <c r="AB164" s="86">
        <v>0</v>
      </c>
      <c r="AC164" s="86">
        <v>0</v>
      </c>
      <c r="AD164" s="86">
        <v>0</v>
      </c>
      <c r="AE164" s="86">
        <v>0</v>
      </c>
      <c r="AF164" s="86">
        <v>0</v>
      </c>
      <c r="AG164" s="86">
        <v>0</v>
      </c>
      <c r="AH164" s="86">
        <v>0</v>
      </c>
      <c r="AI164" s="86">
        <v>0</v>
      </c>
      <c r="AJ164" s="86">
        <v>0</v>
      </c>
      <c r="AK164" s="86">
        <v>0</v>
      </c>
    </row>
    <row r="165" spans="1:37" ht="18.95" customHeight="1">
      <c r="A165" s="73" t="s">
        <v>263</v>
      </c>
      <c r="B165" s="77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V165" s="102" t="s">
        <v>388</v>
      </c>
      <c r="W165" s="97">
        <v>0</v>
      </c>
      <c r="X165" s="97">
        <v>0</v>
      </c>
      <c r="Y165" s="97"/>
      <c r="Z165" s="97">
        <v>0</v>
      </c>
      <c r="AA165" s="97">
        <v>0</v>
      </c>
      <c r="AB165" s="86">
        <v>0</v>
      </c>
      <c r="AC165" s="86">
        <v>0</v>
      </c>
      <c r="AD165" s="86">
        <v>0</v>
      </c>
      <c r="AE165" s="86">
        <v>0</v>
      </c>
      <c r="AF165" s="86">
        <v>0</v>
      </c>
      <c r="AG165" s="86">
        <v>0</v>
      </c>
      <c r="AH165" s="86">
        <v>0</v>
      </c>
      <c r="AI165" s="86">
        <v>0</v>
      </c>
      <c r="AJ165" s="86">
        <v>0</v>
      </c>
      <c r="AK165" s="86">
        <v>0</v>
      </c>
    </row>
    <row r="166" spans="1:37" ht="18.95" customHeight="1">
      <c r="A166" s="73" t="s">
        <v>264</v>
      </c>
      <c r="B166" s="77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V166" s="102" t="s">
        <v>389</v>
      </c>
      <c r="W166" s="97">
        <v>0</v>
      </c>
      <c r="X166" s="97">
        <v>0</v>
      </c>
      <c r="Y166" s="97"/>
      <c r="Z166" s="97">
        <v>0</v>
      </c>
      <c r="AA166" s="97">
        <v>0</v>
      </c>
      <c r="AB166" s="86">
        <v>0</v>
      </c>
      <c r="AC166" s="86">
        <v>0</v>
      </c>
      <c r="AD166" s="86">
        <v>0</v>
      </c>
      <c r="AE166" s="86">
        <v>0</v>
      </c>
      <c r="AF166" s="86">
        <v>0</v>
      </c>
      <c r="AG166" s="86">
        <v>0</v>
      </c>
      <c r="AH166" s="86">
        <v>0</v>
      </c>
      <c r="AI166" s="86">
        <v>0</v>
      </c>
      <c r="AJ166" s="86">
        <v>0</v>
      </c>
      <c r="AK166" s="86">
        <v>0</v>
      </c>
    </row>
    <row r="167" spans="1:37" ht="18.95" customHeight="1">
      <c r="A167" s="73" t="s">
        <v>265</v>
      </c>
      <c r="B167" s="77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V167" s="102" t="s">
        <v>389</v>
      </c>
      <c r="W167" s="97">
        <v>0</v>
      </c>
      <c r="X167" s="97">
        <v>0</v>
      </c>
      <c r="Y167" s="97"/>
      <c r="Z167" s="97">
        <v>0</v>
      </c>
      <c r="AA167" s="97">
        <v>0</v>
      </c>
      <c r="AB167" s="86">
        <v>0</v>
      </c>
      <c r="AC167" s="86">
        <v>0</v>
      </c>
      <c r="AD167" s="86">
        <v>0</v>
      </c>
      <c r="AE167" s="86">
        <v>0</v>
      </c>
      <c r="AF167" s="86">
        <v>0</v>
      </c>
      <c r="AG167" s="86">
        <v>0</v>
      </c>
      <c r="AH167" s="86">
        <v>0</v>
      </c>
      <c r="AI167" s="86">
        <v>0</v>
      </c>
      <c r="AJ167" s="86">
        <v>0</v>
      </c>
      <c r="AK167" s="86">
        <v>0</v>
      </c>
    </row>
    <row r="168" spans="1:37" ht="18.95" customHeight="1">
      <c r="A168" s="73" t="s">
        <v>266</v>
      </c>
      <c r="B168" s="77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V168" s="102" t="s">
        <v>389</v>
      </c>
      <c r="W168" s="97">
        <v>0</v>
      </c>
      <c r="X168" s="97">
        <v>0</v>
      </c>
      <c r="Y168" s="97"/>
      <c r="Z168" s="97">
        <v>0</v>
      </c>
      <c r="AA168" s="97">
        <v>0</v>
      </c>
      <c r="AB168" s="86">
        <v>0</v>
      </c>
      <c r="AC168" s="86">
        <v>0</v>
      </c>
      <c r="AD168" s="86">
        <v>0</v>
      </c>
      <c r="AE168" s="86">
        <v>0</v>
      </c>
      <c r="AF168" s="86">
        <v>0</v>
      </c>
      <c r="AG168" s="86">
        <v>0</v>
      </c>
      <c r="AH168" s="86">
        <v>0</v>
      </c>
      <c r="AI168" s="86">
        <v>0</v>
      </c>
      <c r="AJ168" s="86">
        <v>0</v>
      </c>
      <c r="AK168" s="86">
        <v>0</v>
      </c>
    </row>
    <row r="169" spans="1:37" ht="18.95" customHeight="1">
      <c r="A169" s="73" t="s">
        <v>267</v>
      </c>
      <c r="B169" s="77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V169" s="102" t="s">
        <v>389</v>
      </c>
      <c r="W169" s="97">
        <v>0</v>
      </c>
      <c r="X169" s="97">
        <v>0</v>
      </c>
      <c r="Y169" s="97"/>
      <c r="Z169" s="97">
        <v>0</v>
      </c>
      <c r="AA169" s="97">
        <v>0</v>
      </c>
      <c r="AB169" s="86">
        <v>0</v>
      </c>
      <c r="AC169" s="86">
        <v>0</v>
      </c>
      <c r="AD169" s="86">
        <v>0</v>
      </c>
      <c r="AE169" s="86">
        <v>0</v>
      </c>
      <c r="AF169" s="86">
        <v>0</v>
      </c>
      <c r="AG169" s="86">
        <v>0</v>
      </c>
      <c r="AH169" s="86">
        <v>0</v>
      </c>
      <c r="AI169" s="86">
        <v>0</v>
      </c>
      <c r="AJ169" s="86">
        <v>0</v>
      </c>
      <c r="AK169" s="86">
        <v>0</v>
      </c>
    </row>
    <row r="170" spans="1:37" ht="18.95" customHeight="1">
      <c r="A170" s="73" t="s">
        <v>268</v>
      </c>
      <c r="B170" s="77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V170" s="102" t="s">
        <v>389</v>
      </c>
      <c r="W170" s="97">
        <v>0</v>
      </c>
      <c r="X170" s="97">
        <v>0</v>
      </c>
      <c r="Y170" s="97"/>
      <c r="Z170" s="97">
        <v>0</v>
      </c>
      <c r="AA170" s="97">
        <v>0</v>
      </c>
      <c r="AB170" s="86">
        <v>0</v>
      </c>
      <c r="AC170" s="86">
        <v>0</v>
      </c>
      <c r="AD170" s="86">
        <v>0</v>
      </c>
      <c r="AE170" s="86">
        <v>0</v>
      </c>
      <c r="AF170" s="86">
        <v>0</v>
      </c>
      <c r="AG170" s="86">
        <v>0</v>
      </c>
      <c r="AH170" s="86">
        <v>0</v>
      </c>
      <c r="AI170" s="86">
        <v>0</v>
      </c>
      <c r="AJ170" s="86">
        <v>0</v>
      </c>
      <c r="AK170" s="86">
        <v>0</v>
      </c>
    </row>
    <row r="171" spans="1:37" ht="18.95" customHeight="1">
      <c r="A171" s="73" t="s">
        <v>20</v>
      </c>
      <c r="B171" s="77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V171" s="102" t="s">
        <v>389</v>
      </c>
      <c r="W171" s="97">
        <v>0</v>
      </c>
      <c r="X171" s="97">
        <v>0</v>
      </c>
      <c r="Y171" s="97"/>
      <c r="Z171" s="97">
        <v>0</v>
      </c>
      <c r="AA171" s="97">
        <v>0</v>
      </c>
      <c r="AB171" s="86">
        <v>0</v>
      </c>
      <c r="AC171" s="86">
        <v>0</v>
      </c>
      <c r="AD171" s="86">
        <v>0</v>
      </c>
      <c r="AE171" s="86">
        <v>0</v>
      </c>
      <c r="AF171" s="86">
        <v>0</v>
      </c>
      <c r="AG171" s="86">
        <v>0</v>
      </c>
      <c r="AH171" s="86">
        <v>0</v>
      </c>
      <c r="AI171" s="86">
        <v>0</v>
      </c>
      <c r="AJ171" s="86">
        <v>0</v>
      </c>
      <c r="AK171" s="86">
        <v>0</v>
      </c>
    </row>
    <row r="172" spans="1:37" ht="18.95" customHeight="1">
      <c r="A172" s="73" t="s">
        <v>21</v>
      </c>
      <c r="B172" s="77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V172" s="102" t="s">
        <v>389</v>
      </c>
      <c r="W172" s="97">
        <v>0</v>
      </c>
      <c r="X172" s="97">
        <v>0</v>
      </c>
      <c r="Y172" s="97"/>
      <c r="Z172" s="97">
        <v>0</v>
      </c>
      <c r="AA172" s="97">
        <v>0</v>
      </c>
      <c r="AB172" s="86">
        <v>0</v>
      </c>
      <c r="AC172" s="86">
        <v>0</v>
      </c>
      <c r="AD172" s="86">
        <v>0</v>
      </c>
      <c r="AE172" s="86">
        <v>0</v>
      </c>
      <c r="AF172" s="86">
        <v>0</v>
      </c>
      <c r="AG172" s="86">
        <v>0</v>
      </c>
      <c r="AH172" s="86">
        <v>0</v>
      </c>
      <c r="AI172" s="86">
        <v>0</v>
      </c>
      <c r="AJ172" s="86">
        <v>0</v>
      </c>
      <c r="AK172" s="86">
        <v>0</v>
      </c>
    </row>
    <row r="173" spans="1:37" ht="18.95" customHeight="1">
      <c r="A173" s="73" t="s">
        <v>22</v>
      </c>
      <c r="B173" s="77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V173" s="102" t="s">
        <v>389</v>
      </c>
      <c r="W173" s="97">
        <v>0</v>
      </c>
      <c r="X173" s="97">
        <v>0</v>
      </c>
      <c r="Y173" s="97"/>
      <c r="Z173" s="97">
        <v>0</v>
      </c>
      <c r="AA173" s="97">
        <v>0</v>
      </c>
      <c r="AB173" s="86">
        <v>0</v>
      </c>
      <c r="AC173" s="86">
        <v>0</v>
      </c>
      <c r="AD173" s="86">
        <v>0</v>
      </c>
      <c r="AE173" s="86">
        <v>0</v>
      </c>
      <c r="AF173" s="86">
        <v>0</v>
      </c>
      <c r="AG173" s="86">
        <v>0</v>
      </c>
      <c r="AH173" s="86">
        <v>0</v>
      </c>
      <c r="AI173" s="86">
        <v>0</v>
      </c>
      <c r="AJ173" s="86">
        <v>0</v>
      </c>
      <c r="AK173" s="86">
        <v>0</v>
      </c>
    </row>
    <row r="174" spans="1:37" ht="18.95" customHeight="1">
      <c r="A174" s="73" t="s">
        <v>23</v>
      </c>
      <c r="B174" s="77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V174" s="102" t="s">
        <v>389</v>
      </c>
      <c r="W174" s="97">
        <v>0</v>
      </c>
      <c r="X174" s="97">
        <v>0</v>
      </c>
      <c r="Y174" s="97"/>
      <c r="Z174" s="97">
        <v>0</v>
      </c>
      <c r="AA174" s="97">
        <v>0</v>
      </c>
      <c r="AB174" s="86">
        <v>0</v>
      </c>
      <c r="AC174" s="86">
        <v>0</v>
      </c>
      <c r="AD174" s="86">
        <v>0</v>
      </c>
      <c r="AE174" s="86">
        <v>0</v>
      </c>
      <c r="AF174" s="86">
        <v>0</v>
      </c>
      <c r="AG174" s="86">
        <v>0</v>
      </c>
      <c r="AH174" s="86">
        <v>0</v>
      </c>
      <c r="AI174" s="86">
        <v>0</v>
      </c>
      <c r="AJ174" s="86">
        <v>0</v>
      </c>
      <c r="AK174" s="86">
        <v>0</v>
      </c>
    </row>
    <row r="175" spans="1:37" ht="18.95" customHeight="1">
      <c r="A175" s="73" t="s">
        <v>24</v>
      </c>
      <c r="B175" s="77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V175" s="102" t="s">
        <v>389</v>
      </c>
      <c r="W175" s="97">
        <v>0</v>
      </c>
      <c r="X175" s="97">
        <v>0</v>
      </c>
      <c r="Y175" s="97"/>
      <c r="Z175" s="97">
        <v>0</v>
      </c>
      <c r="AA175" s="97">
        <v>0</v>
      </c>
      <c r="AB175" s="86">
        <v>0</v>
      </c>
      <c r="AC175" s="86">
        <v>0</v>
      </c>
      <c r="AD175" s="86">
        <v>0</v>
      </c>
      <c r="AE175" s="86">
        <v>0</v>
      </c>
      <c r="AF175" s="86">
        <v>0</v>
      </c>
      <c r="AG175" s="86">
        <v>0</v>
      </c>
      <c r="AH175" s="86">
        <v>0</v>
      </c>
      <c r="AI175" s="86">
        <v>0</v>
      </c>
      <c r="AJ175" s="86">
        <v>0</v>
      </c>
      <c r="AK175" s="86">
        <v>0</v>
      </c>
    </row>
    <row r="176" spans="1:37" ht="18.95" customHeight="1">
      <c r="A176" s="73" t="s">
        <v>25</v>
      </c>
      <c r="B176" s="77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V176" s="102" t="s">
        <v>389</v>
      </c>
      <c r="W176" s="97">
        <v>0</v>
      </c>
      <c r="X176" s="97">
        <v>0</v>
      </c>
      <c r="Y176" s="97"/>
      <c r="Z176" s="97">
        <v>0</v>
      </c>
      <c r="AA176" s="97">
        <v>0</v>
      </c>
      <c r="AB176" s="86">
        <v>0</v>
      </c>
      <c r="AC176" s="86">
        <v>0</v>
      </c>
      <c r="AD176" s="86">
        <v>0</v>
      </c>
      <c r="AE176" s="86">
        <v>0</v>
      </c>
      <c r="AF176" s="86">
        <v>0</v>
      </c>
      <c r="AG176" s="86">
        <v>0</v>
      </c>
      <c r="AH176" s="86">
        <v>0</v>
      </c>
      <c r="AI176" s="86">
        <v>0</v>
      </c>
      <c r="AJ176" s="86">
        <v>0</v>
      </c>
      <c r="AK176" s="86">
        <v>0</v>
      </c>
    </row>
    <row r="177" spans="1:37" ht="18.95" customHeight="1">
      <c r="A177" s="73" t="s">
        <v>26</v>
      </c>
      <c r="B177" s="77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V177" s="102" t="s">
        <v>389</v>
      </c>
      <c r="W177" s="97">
        <v>0</v>
      </c>
      <c r="X177" s="97">
        <v>0</v>
      </c>
      <c r="Y177" s="97"/>
      <c r="Z177" s="97">
        <v>0</v>
      </c>
      <c r="AA177" s="97">
        <v>0</v>
      </c>
      <c r="AB177" s="86">
        <v>0</v>
      </c>
      <c r="AC177" s="86">
        <v>0</v>
      </c>
      <c r="AD177" s="86">
        <v>0</v>
      </c>
      <c r="AE177" s="86">
        <v>0</v>
      </c>
      <c r="AF177" s="86">
        <v>0</v>
      </c>
      <c r="AG177" s="86">
        <v>0</v>
      </c>
      <c r="AH177" s="86">
        <v>0</v>
      </c>
      <c r="AI177" s="86">
        <v>0</v>
      </c>
      <c r="AJ177" s="86">
        <v>0</v>
      </c>
      <c r="AK177" s="86">
        <v>0</v>
      </c>
    </row>
    <row r="178" spans="1:37" ht="18.95" customHeight="1">
      <c r="A178" s="73" t="s">
        <v>27</v>
      </c>
      <c r="B178" s="77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V178" s="102" t="s">
        <v>389</v>
      </c>
      <c r="W178" s="97">
        <v>0</v>
      </c>
      <c r="X178" s="97">
        <v>0</v>
      </c>
      <c r="Y178" s="97"/>
      <c r="Z178" s="97">
        <v>0</v>
      </c>
      <c r="AA178" s="97">
        <v>0</v>
      </c>
      <c r="AB178" s="86">
        <v>0</v>
      </c>
      <c r="AC178" s="86">
        <v>0</v>
      </c>
      <c r="AD178" s="86">
        <v>0</v>
      </c>
      <c r="AE178" s="86">
        <v>0</v>
      </c>
      <c r="AF178" s="86">
        <v>0</v>
      </c>
      <c r="AG178" s="86">
        <v>0</v>
      </c>
      <c r="AH178" s="86">
        <v>0</v>
      </c>
      <c r="AI178" s="86">
        <v>0</v>
      </c>
      <c r="AJ178" s="86">
        <v>0</v>
      </c>
      <c r="AK178" s="86">
        <v>0</v>
      </c>
    </row>
    <row r="179" spans="1:37" ht="18.95" customHeight="1">
      <c r="A179" s="73" t="s">
        <v>28</v>
      </c>
      <c r="B179" s="77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V179" s="102" t="s">
        <v>389</v>
      </c>
      <c r="W179" s="97">
        <v>0</v>
      </c>
      <c r="X179" s="97">
        <v>0</v>
      </c>
      <c r="Y179" s="97"/>
      <c r="Z179" s="97">
        <v>0</v>
      </c>
      <c r="AA179" s="97">
        <v>0</v>
      </c>
      <c r="AB179" s="86">
        <v>0</v>
      </c>
      <c r="AC179" s="86">
        <v>0</v>
      </c>
      <c r="AD179" s="86">
        <v>0</v>
      </c>
      <c r="AE179" s="86">
        <v>0</v>
      </c>
      <c r="AF179" s="86">
        <v>0</v>
      </c>
      <c r="AG179" s="86">
        <v>0</v>
      </c>
      <c r="AH179" s="86">
        <v>0</v>
      </c>
      <c r="AI179" s="86">
        <v>0</v>
      </c>
      <c r="AJ179" s="86">
        <v>0</v>
      </c>
      <c r="AK179" s="86">
        <v>0</v>
      </c>
    </row>
    <row r="180" spans="1:37" ht="18.95" customHeight="1">
      <c r="A180" s="792" t="s">
        <v>332</v>
      </c>
      <c r="B180" s="802"/>
      <c r="C180" s="802"/>
      <c r="D180" s="802"/>
      <c r="E180" s="802"/>
      <c r="F180" s="802"/>
      <c r="G180" s="802"/>
      <c r="H180" s="802"/>
      <c r="I180" s="802"/>
      <c r="J180" s="802"/>
      <c r="K180" s="802"/>
      <c r="L180" s="802"/>
      <c r="M180" s="802"/>
      <c r="N180" s="802"/>
      <c r="O180" s="802"/>
      <c r="P180" s="802"/>
      <c r="Q180" s="802"/>
      <c r="R180" s="802"/>
      <c r="S180" s="802"/>
      <c r="V180" s="102" t="s">
        <v>377</v>
      </c>
      <c r="W180" s="97">
        <v>0</v>
      </c>
      <c r="X180" s="97">
        <v>0</v>
      </c>
      <c r="Y180" s="97"/>
      <c r="Z180" s="97">
        <v>0</v>
      </c>
      <c r="AA180" s="97">
        <v>0</v>
      </c>
      <c r="AB180" s="86">
        <v>0</v>
      </c>
      <c r="AC180" s="86">
        <v>0</v>
      </c>
      <c r="AD180" s="86">
        <v>0</v>
      </c>
      <c r="AE180" s="86">
        <v>0</v>
      </c>
      <c r="AF180" s="86">
        <v>0</v>
      </c>
      <c r="AG180" s="86">
        <v>0</v>
      </c>
      <c r="AH180" s="86">
        <v>0</v>
      </c>
      <c r="AI180" s="86">
        <v>0</v>
      </c>
      <c r="AJ180" s="86">
        <v>0</v>
      </c>
      <c r="AK180" s="86">
        <v>0</v>
      </c>
    </row>
    <row r="181" spans="1:37" ht="18.95" customHeight="1">
      <c r="A181" s="73" t="s">
        <v>263</v>
      </c>
      <c r="B181" s="77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V181" s="102" t="s">
        <v>388</v>
      </c>
      <c r="W181" s="97">
        <v>0</v>
      </c>
      <c r="X181" s="97">
        <v>0</v>
      </c>
      <c r="Y181" s="97"/>
      <c r="Z181" s="97">
        <v>0</v>
      </c>
      <c r="AA181" s="97">
        <v>0</v>
      </c>
      <c r="AB181" s="86">
        <v>0</v>
      </c>
      <c r="AC181" s="86">
        <v>0</v>
      </c>
      <c r="AD181" s="86">
        <v>0</v>
      </c>
      <c r="AE181" s="86">
        <v>0</v>
      </c>
      <c r="AF181" s="86">
        <v>0</v>
      </c>
      <c r="AG181" s="86">
        <v>0</v>
      </c>
      <c r="AH181" s="86">
        <v>0</v>
      </c>
      <c r="AI181" s="86">
        <v>0</v>
      </c>
      <c r="AJ181" s="86">
        <v>0</v>
      </c>
      <c r="AK181" s="86">
        <v>0</v>
      </c>
    </row>
    <row r="182" spans="1:37" ht="18.95" customHeight="1">
      <c r="A182" s="73" t="s">
        <v>264</v>
      </c>
      <c r="B182" s="77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V182" s="102" t="s">
        <v>389</v>
      </c>
      <c r="W182" s="97">
        <v>0</v>
      </c>
      <c r="X182" s="97">
        <v>0</v>
      </c>
      <c r="Y182" s="97"/>
      <c r="Z182" s="97">
        <v>0</v>
      </c>
      <c r="AA182" s="97">
        <v>0</v>
      </c>
      <c r="AB182" s="86">
        <v>0</v>
      </c>
      <c r="AC182" s="86">
        <v>0</v>
      </c>
      <c r="AD182" s="86">
        <v>0</v>
      </c>
      <c r="AE182" s="86">
        <v>0</v>
      </c>
      <c r="AF182" s="86">
        <v>0</v>
      </c>
      <c r="AG182" s="86">
        <v>0</v>
      </c>
      <c r="AH182" s="86">
        <v>0</v>
      </c>
      <c r="AI182" s="86">
        <v>0</v>
      </c>
      <c r="AJ182" s="86">
        <v>0</v>
      </c>
      <c r="AK182" s="86">
        <v>0</v>
      </c>
    </row>
    <row r="183" spans="1:37" ht="18.95" customHeight="1">
      <c r="A183" s="73" t="s">
        <v>265</v>
      </c>
      <c r="B183" s="77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V183" s="102" t="s">
        <v>389</v>
      </c>
      <c r="W183" s="97">
        <v>0</v>
      </c>
      <c r="X183" s="97">
        <v>0</v>
      </c>
      <c r="Y183" s="97"/>
      <c r="Z183" s="97">
        <v>0</v>
      </c>
      <c r="AA183" s="97">
        <v>0</v>
      </c>
      <c r="AB183" s="86">
        <v>0</v>
      </c>
      <c r="AC183" s="86">
        <v>0</v>
      </c>
      <c r="AD183" s="86">
        <v>0</v>
      </c>
      <c r="AE183" s="86">
        <v>0</v>
      </c>
      <c r="AF183" s="86">
        <v>0</v>
      </c>
      <c r="AG183" s="86">
        <v>0</v>
      </c>
      <c r="AH183" s="86">
        <v>0</v>
      </c>
      <c r="AI183" s="86">
        <v>0</v>
      </c>
      <c r="AJ183" s="86">
        <v>0</v>
      </c>
      <c r="AK183" s="86">
        <v>0</v>
      </c>
    </row>
    <row r="184" spans="1:37" ht="18.95" customHeight="1">
      <c r="A184" s="73" t="s">
        <v>266</v>
      </c>
      <c r="B184" s="77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V184" s="102" t="s">
        <v>389</v>
      </c>
      <c r="W184" s="97">
        <v>0</v>
      </c>
      <c r="X184" s="97">
        <v>0</v>
      </c>
      <c r="Y184" s="97"/>
      <c r="Z184" s="97">
        <v>0</v>
      </c>
      <c r="AA184" s="97">
        <v>0</v>
      </c>
      <c r="AB184" s="86">
        <v>0</v>
      </c>
      <c r="AC184" s="86">
        <v>0</v>
      </c>
      <c r="AD184" s="86">
        <v>0</v>
      </c>
      <c r="AE184" s="86">
        <v>0</v>
      </c>
      <c r="AF184" s="86">
        <v>0</v>
      </c>
      <c r="AG184" s="86">
        <v>0</v>
      </c>
      <c r="AH184" s="86">
        <v>0</v>
      </c>
      <c r="AI184" s="86">
        <v>0</v>
      </c>
      <c r="AJ184" s="86">
        <v>0</v>
      </c>
      <c r="AK184" s="86">
        <v>0</v>
      </c>
    </row>
    <row r="185" spans="1:37" ht="18.95" customHeight="1">
      <c r="A185" s="73" t="s">
        <v>267</v>
      </c>
      <c r="B185" s="77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V185" s="102" t="s">
        <v>389</v>
      </c>
      <c r="W185" s="97">
        <v>0</v>
      </c>
      <c r="X185" s="97">
        <v>0</v>
      </c>
      <c r="Y185" s="97"/>
      <c r="Z185" s="97">
        <v>0</v>
      </c>
      <c r="AA185" s="97">
        <v>0</v>
      </c>
      <c r="AB185" s="86">
        <v>0</v>
      </c>
      <c r="AC185" s="86">
        <v>0</v>
      </c>
      <c r="AD185" s="86">
        <v>0</v>
      </c>
      <c r="AE185" s="86">
        <v>0</v>
      </c>
      <c r="AF185" s="86">
        <v>0</v>
      </c>
      <c r="AG185" s="86">
        <v>0</v>
      </c>
      <c r="AH185" s="86">
        <v>0</v>
      </c>
      <c r="AI185" s="86">
        <v>0</v>
      </c>
      <c r="AJ185" s="86">
        <v>0</v>
      </c>
      <c r="AK185" s="86">
        <v>0</v>
      </c>
    </row>
    <row r="186" spans="1:37" ht="18.95" customHeight="1">
      <c r="A186" s="73" t="s">
        <v>268</v>
      </c>
      <c r="B186" s="77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V186" s="102" t="s">
        <v>389</v>
      </c>
      <c r="W186" s="97">
        <v>0</v>
      </c>
      <c r="X186" s="97">
        <v>0</v>
      </c>
      <c r="Y186" s="97"/>
      <c r="Z186" s="97">
        <v>0</v>
      </c>
      <c r="AA186" s="97">
        <v>0</v>
      </c>
      <c r="AB186" s="86">
        <v>0</v>
      </c>
      <c r="AC186" s="86">
        <v>0</v>
      </c>
      <c r="AD186" s="86">
        <v>0</v>
      </c>
      <c r="AE186" s="86">
        <v>0</v>
      </c>
      <c r="AF186" s="86">
        <v>0</v>
      </c>
      <c r="AG186" s="86">
        <v>0</v>
      </c>
      <c r="AH186" s="86">
        <v>0</v>
      </c>
      <c r="AI186" s="86">
        <v>0</v>
      </c>
      <c r="AJ186" s="86">
        <v>0</v>
      </c>
      <c r="AK186" s="86">
        <v>0</v>
      </c>
    </row>
    <row r="187" spans="1:37" ht="18.95" customHeight="1">
      <c r="A187" s="73" t="s">
        <v>20</v>
      </c>
      <c r="B187" s="77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V187" s="102" t="s">
        <v>389</v>
      </c>
      <c r="W187" s="97">
        <v>0</v>
      </c>
      <c r="X187" s="97">
        <v>0</v>
      </c>
      <c r="Y187" s="97"/>
      <c r="Z187" s="97">
        <v>0</v>
      </c>
      <c r="AA187" s="97">
        <v>0</v>
      </c>
      <c r="AB187" s="86">
        <v>0</v>
      </c>
      <c r="AC187" s="86">
        <v>0</v>
      </c>
      <c r="AD187" s="86">
        <v>0</v>
      </c>
      <c r="AE187" s="86">
        <v>0</v>
      </c>
      <c r="AF187" s="86">
        <v>0</v>
      </c>
      <c r="AG187" s="86">
        <v>0</v>
      </c>
      <c r="AH187" s="86">
        <v>0</v>
      </c>
      <c r="AI187" s="86">
        <v>0</v>
      </c>
      <c r="AJ187" s="86">
        <v>0</v>
      </c>
      <c r="AK187" s="86">
        <v>0</v>
      </c>
    </row>
    <row r="188" spans="1:37" ht="18.95" customHeight="1">
      <c r="A188" s="73" t="s">
        <v>21</v>
      </c>
      <c r="B188" s="77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V188" s="102" t="s">
        <v>389</v>
      </c>
      <c r="W188" s="97">
        <v>0</v>
      </c>
      <c r="X188" s="97">
        <v>0</v>
      </c>
      <c r="Y188" s="97"/>
      <c r="Z188" s="97">
        <v>0</v>
      </c>
      <c r="AA188" s="97">
        <v>0</v>
      </c>
      <c r="AB188" s="86">
        <v>0</v>
      </c>
      <c r="AC188" s="86">
        <v>0</v>
      </c>
      <c r="AD188" s="86">
        <v>0</v>
      </c>
      <c r="AE188" s="86">
        <v>0</v>
      </c>
      <c r="AF188" s="86">
        <v>0</v>
      </c>
      <c r="AG188" s="86">
        <v>0</v>
      </c>
      <c r="AH188" s="86">
        <v>0</v>
      </c>
      <c r="AI188" s="86">
        <v>0</v>
      </c>
      <c r="AJ188" s="86">
        <v>0</v>
      </c>
      <c r="AK188" s="86">
        <v>0</v>
      </c>
    </row>
    <row r="189" spans="1:37" ht="18.95" customHeight="1">
      <c r="A189" s="73" t="s">
        <v>22</v>
      </c>
      <c r="B189" s="77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V189" s="102" t="s">
        <v>389</v>
      </c>
      <c r="W189" s="97">
        <v>0</v>
      </c>
      <c r="X189" s="97">
        <v>0</v>
      </c>
      <c r="Y189" s="97"/>
      <c r="Z189" s="97">
        <v>0</v>
      </c>
      <c r="AA189" s="97">
        <v>0</v>
      </c>
      <c r="AB189" s="86">
        <v>0</v>
      </c>
      <c r="AC189" s="86">
        <v>0</v>
      </c>
      <c r="AD189" s="86">
        <v>0</v>
      </c>
      <c r="AE189" s="86">
        <v>0</v>
      </c>
      <c r="AF189" s="86">
        <v>0</v>
      </c>
      <c r="AG189" s="86">
        <v>0</v>
      </c>
      <c r="AH189" s="86">
        <v>0</v>
      </c>
      <c r="AI189" s="86">
        <v>0</v>
      </c>
      <c r="AJ189" s="86">
        <v>0</v>
      </c>
      <c r="AK189" s="86">
        <v>0</v>
      </c>
    </row>
    <row r="190" spans="1:37" ht="18.95" customHeight="1">
      <c r="A190" s="73" t="s">
        <v>23</v>
      </c>
      <c r="B190" s="77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V190" s="102" t="s">
        <v>389</v>
      </c>
      <c r="W190" s="97">
        <v>0</v>
      </c>
      <c r="X190" s="97">
        <v>0</v>
      </c>
      <c r="Y190" s="97"/>
      <c r="Z190" s="97">
        <v>0</v>
      </c>
      <c r="AA190" s="97">
        <v>0</v>
      </c>
      <c r="AB190" s="86">
        <v>0</v>
      </c>
      <c r="AC190" s="86">
        <v>0</v>
      </c>
      <c r="AD190" s="86">
        <v>0</v>
      </c>
      <c r="AE190" s="86">
        <v>0</v>
      </c>
      <c r="AF190" s="86">
        <v>0</v>
      </c>
      <c r="AG190" s="86">
        <v>0</v>
      </c>
      <c r="AH190" s="86">
        <v>0</v>
      </c>
      <c r="AI190" s="86">
        <v>0</v>
      </c>
      <c r="AJ190" s="86">
        <v>0</v>
      </c>
      <c r="AK190" s="86">
        <v>0</v>
      </c>
    </row>
    <row r="191" spans="1:37" ht="18.95" customHeight="1">
      <c r="A191" s="73" t="s">
        <v>24</v>
      </c>
      <c r="B191" s="77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V191" s="102" t="s">
        <v>389</v>
      </c>
      <c r="W191" s="97">
        <v>0</v>
      </c>
      <c r="X191" s="97">
        <v>0</v>
      </c>
      <c r="Y191" s="97"/>
      <c r="Z191" s="97">
        <v>0</v>
      </c>
      <c r="AA191" s="97">
        <v>0</v>
      </c>
      <c r="AB191" s="86">
        <v>0</v>
      </c>
      <c r="AC191" s="86">
        <v>0</v>
      </c>
      <c r="AD191" s="86">
        <v>0</v>
      </c>
      <c r="AE191" s="86">
        <v>0</v>
      </c>
      <c r="AF191" s="86">
        <v>0</v>
      </c>
      <c r="AG191" s="86">
        <v>0</v>
      </c>
      <c r="AH191" s="86">
        <v>0</v>
      </c>
      <c r="AI191" s="86">
        <v>0</v>
      </c>
      <c r="AJ191" s="86">
        <v>0</v>
      </c>
      <c r="AK191" s="86">
        <v>0</v>
      </c>
    </row>
    <row r="192" spans="1:37" ht="18.95" customHeight="1">
      <c r="A192" s="73" t="s">
        <v>25</v>
      </c>
      <c r="B192" s="77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V192" s="102" t="s">
        <v>389</v>
      </c>
      <c r="W192" s="97">
        <v>0</v>
      </c>
      <c r="X192" s="97">
        <v>0</v>
      </c>
      <c r="Y192" s="97"/>
      <c r="Z192" s="97">
        <v>0</v>
      </c>
      <c r="AA192" s="97">
        <v>0</v>
      </c>
      <c r="AB192" s="86">
        <v>0</v>
      </c>
      <c r="AC192" s="86">
        <v>0</v>
      </c>
      <c r="AD192" s="86">
        <v>0</v>
      </c>
      <c r="AE192" s="86">
        <v>0</v>
      </c>
      <c r="AF192" s="86">
        <v>0</v>
      </c>
      <c r="AG192" s="86">
        <v>0</v>
      </c>
      <c r="AH192" s="86">
        <v>0</v>
      </c>
      <c r="AI192" s="86">
        <v>0</v>
      </c>
      <c r="AJ192" s="86">
        <v>0</v>
      </c>
      <c r="AK192" s="86">
        <v>0</v>
      </c>
    </row>
    <row r="193" spans="1:37" ht="18.95" customHeight="1">
      <c r="A193" s="73" t="s">
        <v>26</v>
      </c>
      <c r="B193" s="77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V193" s="102" t="s">
        <v>389</v>
      </c>
      <c r="W193" s="97">
        <v>0</v>
      </c>
      <c r="X193" s="97">
        <v>0</v>
      </c>
      <c r="Y193" s="97"/>
      <c r="Z193" s="97">
        <v>0</v>
      </c>
      <c r="AA193" s="97">
        <v>0</v>
      </c>
      <c r="AB193" s="86">
        <v>0</v>
      </c>
      <c r="AC193" s="86">
        <v>0</v>
      </c>
      <c r="AD193" s="86">
        <v>0</v>
      </c>
      <c r="AE193" s="86">
        <v>0</v>
      </c>
      <c r="AF193" s="86">
        <v>0</v>
      </c>
      <c r="AG193" s="86">
        <v>0</v>
      </c>
      <c r="AH193" s="86">
        <v>0</v>
      </c>
      <c r="AI193" s="86">
        <v>0</v>
      </c>
      <c r="AJ193" s="86">
        <v>0</v>
      </c>
      <c r="AK193" s="86">
        <v>0</v>
      </c>
    </row>
    <row r="194" spans="1:37" ht="18.95" customHeight="1">
      <c r="A194" s="73" t="s">
        <v>27</v>
      </c>
      <c r="B194" s="77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V194" s="102" t="s">
        <v>389</v>
      </c>
      <c r="W194" s="97">
        <v>0</v>
      </c>
      <c r="X194" s="97">
        <v>0</v>
      </c>
      <c r="Y194" s="97"/>
      <c r="Z194" s="97">
        <v>0</v>
      </c>
      <c r="AA194" s="97">
        <v>0</v>
      </c>
      <c r="AB194" s="86">
        <v>0</v>
      </c>
      <c r="AC194" s="86">
        <v>0</v>
      </c>
      <c r="AD194" s="86">
        <v>0</v>
      </c>
      <c r="AE194" s="86">
        <v>0</v>
      </c>
      <c r="AF194" s="86">
        <v>0</v>
      </c>
      <c r="AG194" s="86">
        <v>0</v>
      </c>
      <c r="AH194" s="86">
        <v>0</v>
      </c>
      <c r="AI194" s="86">
        <v>0</v>
      </c>
      <c r="AJ194" s="86">
        <v>0</v>
      </c>
      <c r="AK194" s="86">
        <v>0</v>
      </c>
    </row>
    <row r="195" spans="1:37" ht="18.95" customHeight="1">
      <c r="A195" s="73" t="s">
        <v>28</v>
      </c>
      <c r="B195" s="77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V195" s="102" t="s">
        <v>389</v>
      </c>
      <c r="W195" s="97">
        <v>0</v>
      </c>
      <c r="X195" s="97">
        <v>0</v>
      </c>
      <c r="Y195" s="97"/>
      <c r="Z195" s="97">
        <v>0</v>
      </c>
      <c r="AA195" s="97">
        <v>0</v>
      </c>
      <c r="AB195" s="86">
        <v>0</v>
      </c>
      <c r="AC195" s="86">
        <v>0</v>
      </c>
      <c r="AD195" s="86">
        <v>0</v>
      </c>
      <c r="AE195" s="86">
        <v>0</v>
      </c>
      <c r="AF195" s="86">
        <v>0</v>
      </c>
      <c r="AG195" s="86">
        <v>0</v>
      </c>
      <c r="AH195" s="86">
        <v>0</v>
      </c>
      <c r="AI195" s="86">
        <v>0</v>
      </c>
      <c r="AJ195" s="86">
        <v>0</v>
      </c>
      <c r="AK195" s="86">
        <v>0</v>
      </c>
    </row>
    <row r="196" spans="1:37" ht="18.95" customHeight="1">
      <c r="A196" s="792" t="s">
        <v>333</v>
      </c>
      <c r="B196" s="793"/>
      <c r="C196" s="793"/>
      <c r="D196" s="793"/>
      <c r="E196" s="793"/>
      <c r="F196" s="793"/>
      <c r="G196" s="793"/>
      <c r="H196" s="793"/>
      <c r="I196" s="793"/>
      <c r="J196" s="793"/>
      <c r="K196" s="793"/>
      <c r="L196" s="793"/>
      <c r="M196" s="793"/>
      <c r="N196" s="793"/>
      <c r="O196" s="793"/>
      <c r="P196" s="793"/>
      <c r="Q196" s="793"/>
      <c r="R196" s="793"/>
      <c r="S196" s="793"/>
      <c r="V196" s="102" t="s">
        <v>377</v>
      </c>
      <c r="W196" s="97">
        <v>0</v>
      </c>
      <c r="X196" s="97">
        <v>0</v>
      </c>
      <c r="Y196" s="97"/>
      <c r="Z196" s="97">
        <v>0</v>
      </c>
      <c r="AA196" s="97">
        <v>0</v>
      </c>
      <c r="AB196" s="86">
        <v>0</v>
      </c>
      <c r="AC196" s="86">
        <v>0</v>
      </c>
      <c r="AD196" s="86">
        <v>0</v>
      </c>
      <c r="AE196" s="86">
        <v>0</v>
      </c>
      <c r="AF196" s="86">
        <v>0</v>
      </c>
      <c r="AG196" s="86">
        <v>0</v>
      </c>
      <c r="AH196" s="86">
        <v>0</v>
      </c>
      <c r="AI196" s="86">
        <v>0</v>
      </c>
      <c r="AJ196" s="86">
        <v>0</v>
      </c>
      <c r="AK196" s="86">
        <v>0</v>
      </c>
    </row>
    <row r="197" spans="1:37" ht="18.95" customHeight="1">
      <c r="A197" s="73" t="s">
        <v>269</v>
      </c>
      <c r="B197" s="77">
        <v>94.6</v>
      </c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V197" s="102" t="s">
        <v>390</v>
      </c>
      <c r="W197" s="97">
        <v>94.6</v>
      </c>
      <c r="X197" s="97">
        <v>0</v>
      </c>
      <c r="Y197" s="97"/>
      <c r="Z197" s="97">
        <v>0</v>
      </c>
      <c r="AA197" s="97">
        <v>0</v>
      </c>
      <c r="AB197" s="86">
        <v>0</v>
      </c>
      <c r="AC197" s="86">
        <v>0</v>
      </c>
      <c r="AD197" s="86">
        <v>0</v>
      </c>
      <c r="AE197" s="86">
        <v>0</v>
      </c>
      <c r="AF197" s="86">
        <v>0</v>
      </c>
      <c r="AG197" s="86">
        <v>0</v>
      </c>
      <c r="AH197" s="86">
        <v>0</v>
      </c>
      <c r="AI197" s="86">
        <v>0</v>
      </c>
      <c r="AJ197" s="86">
        <v>0</v>
      </c>
      <c r="AK197" s="86">
        <v>0</v>
      </c>
    </row>
    <row r="198" spans="1:37" ht="18.95" customHeight="1">
      <c r="A198" s="73" t="s">
        <v>270</v>
      </c>
      <c r="B198" s="77">
        <v>68</v>
      </c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V198" s="102" t="s">
        <v>389</v>
      </c>
      <c r="W198" s="97">
        <v>68</v>
      </c>
      <c r="X198" s="97">
        <v>0</v>
      </c>
      <c r="Y198" s="97"/>
      <c r="Z198" s="97">
        <v>0</v>
      </c>
      <c r="AA198" s="97">
        <v>0</v>
      </c>
      <c r="AB198" s="86">
        <v>0</v>
      </c>
      <c r="AC198" s="86">
        <v>0</v>
      </c>
      <c r="AD198" s="86">
        <v>0</v>
      </c>
      <c r="AE198" s="86">
        <v>0</v>
      </c>
      <c r="AF198" s="86">
        <v>0</v>
      </c>
      <c r="AG198" s="86">
        <v>0</v>
      </c>
      <c r="AH198" s="86">
        <v>0</v>
      </c>
      <c r="AI198" s="86">
        <v>0</v>
      </c>
      <c r="AJ198" s="86">
        <v>0</v>
      </c>
      <c r="AK198" s="86">
        <v>0</v>
      </c>
    </row>
    <row r="199" spans="1:37" ht="18.95" customHeight="1">
      <c r="A199" s="73" t="s">
        <v>271</v>
      </c>
      <c r="B199" s="77">
        <v>75.3</v>
      </c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V199" s="102" t="s">
        <v>389</v>
      </c>
      <c r="W199" s="97">
        <v>75.3</v>
      </c>
      <c r="X199" s="97">
        <v>0</v>
      </c>
      <c r="Y199" s="97"/>
      <c r="Z199" s="97">
        <v>0</v>
      </c>
      <c r="AA199" s="97">
        <v>0</v>
      </c>
      <c r="AB199" s="86">
        <v>0</v>
      </c>
      <c r="AC199" s="86">
        <v>0</v>
      </c>
      <c r="AD199" s="86">
        <v>0</v>
      </c>
      <c r="AE199" s="86">
        <v>0</v>
      </c>
      <c r="AF199" s="86">
        <v>0</v>
      </c>
      <c r="AG199" s="86">
        <v>0</v>
      </c>
      <c r="AH199" s="86">
        <v>0</v>
      </c>
      <c r="AI199" s="86">
        <v>0</v>
      </c>
      <c r="AJ199" s="86">
        <v>0</v>
      </c>
      <c r="AK199" s="86">
        <v>0</v>
      </c>
    </row>
    <row r="200" spans="1:37" ht="18.95" customHeight="1">
      <c r="A200" s="73" t="s">
        <v>272</v>
      </c>
      <c r="B200" s="77">
        <v>67.900000000000006</v>
      </c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V200" s="102" t="s">
        <v>389</v>
      </c>
      <c r="W200" s="97">
        <v>67.900000000000006</v>
      </c>
      <c r="X200" s="97">
        <v>0</v>
      </c>
      <c r="Y200" s="97"/>
      <c r="Z200" s="97">
        <v>0</v>
      </c>
      <c r="AA200" s="97">
        <v>0</v>
      </c>
      <c r="AB200" s="86">
        <v>0</v>
      </c>
      <c r="AC200" s="86">
        <v>0</v>
      </c>
      <c r="AD200" s="86">
        <v>0</v>
      </c>
      <c r="AE200" s="86">
        <v>0</v>
      </c>
      <c r="AF200" s="86">
        <v>0</v>
      </c>
      <c r="AG200" s="86">
        <v>0</v>
      </c>
      <c r="AH200" s="86">
        <v>0</v>
      </c>
      <c r="AI200" s="86">
        <v>0</v>
      </c>
      <c r="AJ200" s="86">
        <v>0</v>
      </c>
      <c r="AK200" s="86">
        <v>0</v>
      </c>
    </row>
    <row r="201" spans="1:37" ht="18.95" customHeight="1">
      <c r="A201" s="792" t="s">
        <v>334</v>
      </c>
      <c r="B201" s="793"/>
      <c r="C201" s="793"/>
      <c r="D201" s="793"/>
      <c r="E201" s="793"/>
      <c r="F201" s="793"/>
      <c r="G201" s="793"/>
      <c r="H201" s="793"/>
      <c r="I201" s="793"/>
      <c r="J201" s="793"/>
      <c r="K201" s="793"/>
      <c r="L201" s="793"/>
      <c r="M201" s="793"/>
      <c r="N201" s="793"/>
      <c r="O201" s="793"/>
      <c r="P201" s="793"/>
      <c r="Q201" s="793"/>
      <c r="R201" s="793"/>
      <c r="S201" s="793"/>
      <c r="V201" s="102" t="s">
        <v>377</v>
      </c>
      <c r="W201" s="97">
        <v>0</v>
      </c>
      <c r="X201" s="97">
        <v>0</v>
      </c>
      <c r="Y201" s="97"/>
      <c r="Z201" s="97">
        <v>0</v>
      </c>
      <c r="AA201" s="97">
        <v>0</v>
      </c>
      <c r="AB201" s="86">
        <v>0</v>
      </c>
      <c r="AC201" s="86">
        <v>0</v>
      </c>
      <c r="AD201" s="86">
        <v>0</v>
      </c>
      <c r="AE201" s="86">
        <v>0</v>
      </c>
      <c r="AF201" s="86">
        <v>0</v>
      </c>
      <c r="AG201" s="86">
        <v>0</v>
      </c>
      <c r="AH201" s="86">
        <v>0</v>
      </c>
      <c r="AI201" s="86">
        <v>0</v>
      </c>
      <c r="AJ201" s="86">
        <v>0</v>
      </c>
      <c r="AK201" s="86">
        <v>0</v>
      </c>
    </row>
    <row r="202" spans="1:37" ht="18.95" customHeight="1">
      <c r="A202" s="73" t="s">
        <v>269</v>
      </c>
      <c r="B202" s="77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V202" s="102" t="s">
        <v>390</v>
      </c>
      <c r="W202" s="97">
        <v>0</v>
      </c>
      <c r="X202" s="97">
        <v>0</v>
      </c>
      <c r="Y202" s="97"/>
      <c r="Z202" s="97">
        <v>0</v>
      </c>
      <c r="AA202" s="97">
        <v>0</v>
      </c>
      <c r="AB202" s="86">
        <v>0</v>
      </c>
      <c r="AC202" s="86">
        <v>0</v>
      </c>
      <c r="AD202" s="86">
        <v>0</v>
      </c>
      <c r="AE202" s="86">
        <v>0</v>
      </c>
      <c r="AF202" s="86">
        <v>0</v>
      </c>
      <c r="AG202" s="86">
        <v>0</v>
      </c>
      <c r="AH202" s="86">
        <v>0</v>
      </c>
      <c r="AI202" s="86">
        <v>0</v>
      </c>
      <c r="AJ202" s="86">
        <v>0</v>
      </c>
      <c r="AK202" s="86">
        <v>0</v>
      </c>
    </row>
    <row r="203" spans="1:37" ht="18.95" customHeight="1">
      <c r="A203" s="73" t="s">
        <v>270</v>
      </c>
      <c r="B203" s="77">
        <v>9.16</v>
      </c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V203" s="102" t="s">
        <v>389</v>
      </c>
      <c r="W203" s="97">
        <v>9.16</v>
      </c>
      <c r="X203" s="97">
        <v>0</v>
      </c>
      <c r="Y203" s="97"/>
      <c r="Z203" s="97">
        <v>0</v>
      </c>
      <c r="AA203" s="97">
        <v>0</v>
      </c>
      <c r="AB203" s="86">
        <v>0</v>
      </c>
      <c r="AC203" s="86">
        <v>0</v>
      </c>
      <c r="AD203" s="86">
        <v>0</v>
      </c>
      <c r="AE203" s="86">
        <v>0</v>
      </c>
      <c r="AF203" s="86">
        <v>0</v>
      </c>
      <c r="AG203" s="86">
        <v>0</v>
      </c>
      <c r="AH203" s="86">
        <v>0</v>
      </c>
      <c r="AI203" s="86">
        <v>0</v>
      </c>
      <c r="AJ203" s="86">
        <v>0</v>
      </c>
      <c r="AK203" s="86">
        <v>0</v>
      </c>
    </row>
    <row r="204" spans="1:37" ht="18.95" customHeight="1">
      <c r="A204" s="73" t="s">
        <v>271</v>
      </c>
      <c r="B204" s="77">
        <v>9.16</v>
      </c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V204" s="102" t="s">
        <v>389</v>
      </c>
      <c r="W204" s="97">
        <v>9.16</v>
      </c>
      <c r="X204" s="97">
        <v>0</v>
      </c>
      <c r="Y204" s="97"/>
      <c r="Z204" s="97">
        <v>0</v>
      </c>
      <c r="AA204" s="97">
        <v>0</v>
      </c>
      <c r="AB204" s="86">
        <v>0</v>
      </c>
      <c r="AC204" s="86">
        <v>0</v>
      </c>
      <c r="AD204" s="86">
        <v>0</v>
      </c>
      <c r="AE204" s="86">
        <v>0</v>
      </c>
      <c r="AF204" s="86">
        <v>0</v>
      </c>
      <c r="AG204" s="86">
        <v>0</v>
      </c>
      <c r="AH204" s="86">
        <v>0</v>
      </c>
      <c r="AI204" s="86">
        <v>0</v>
      </c>
      <c r="AJ204" s="86">
        <v>0</v>
      </c>
      <c r="AK204" s="86">
        <v>0</v>
      </c>
    </row>
    <row r="205" spans="1:37" ht="18.95" customHeight="1">
      <c r="A205" s="73" t="s">
        <v>272</v>
      </c>
      <c r="B205" s="77">
        <v>19</v>
      </c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V205" s="102" t="s">
        <v>389</v>
      </c>
      <c r="W205" s="97">
        <v>19</v>
      </c>
      <c r="X205" s="97">
        <v>0</v>
      </c>
      <c r="Y205" s="97"/>
      <c r="Z205" s="97">
        <v>0</v>
      </c>
      <c r="AA205" s="97">
        <v>0</v>
      </c>
      <c r="AB205" s="86">
        <v>0</v>
      </c>
      <c r="AC205" s="86">
        <v>0</v>
      </c>
      <c r="AD205" s="86">
        <v>0</v>
      </c>
      <c r="AE205" s="86">
        <v>0</v>
      </c>
      <c r="AF205" s="86">
        <v>0</v>
      </c>
      <c r="AG205" s="86">
        <v>0</v>
      </c>
      <c r="AH205" s="86">
        <v>0</v>
      </c>
      <c r="AI205" s="86">
        <v>0</v>
      </c>
      <c r="AJ205" s="86">
        <v>0</v>
      </c>
      <c r="AK205" s="86">
        <v>0</v>
      </c>
    </row>
    <row r="206" spans="1:37" ht="18.95" customHeight="1">
      <c r="A206" s="792" t="s">
        <v>342</v>
      </c>
      <c r="B206" s="793"/>
      <c r="C206" s="793"/>
      <c r="D206" s="793"/>
      <c r="E206" s="793"/>
      <c r="F206" s="793"/>
      <c r="G206" s="793"/>
      <c r="H206" s="793"/>
      <c r="I206" s="793"/>
      <c r="J206" s="793"/>
      <c r="K206" s="793"/>
      <c r="L206" s="793"/>
      <c r="M206" s="793"/>
      <c r="N206" s="793"/>
      <c r="O206" s="793"/>
      <c r="P206" s="793"/>
      <c r="Q206" s="793"/>
      <c r="R206" s="793"/>
      <c r="S206" s="793"/>
      <c r="V206" s="102" t="s">
        <v>377</v>
      </c>
      <c r="W206" s="97">
        <v>0</v>
      </c>
      <c r="X206" s="97">
        <v>0</v>
      </c>
      <c r="Y206" s="97"/>
      <c r="Z206" s="97">
        <v>0</v>
      </c>
      <c r="AA206" s="97">
        <v>0</v>
      </c>
      <c r="AB206" s="86">
        <v>0</v>
      </c>
      <c r="AC206" s="86">
        <v>0</v>
      </c>
      <c r="AD206" s="86">
        <v>0</v>
      </c>
      <c r="AE206" s="86">
        <v>0</v>
      </c>
      <c r="AF206" s="86">
        <v>0</v>
      </c>
      <c r="AG206" s="86">
        <v>0</v>
      </c>
      <c r="AH206" s="86">
        <v>0</v>
      </c>
      <c r="AI206" s="86">
        <v>0</v>
      </c>
      <c r="AJ206" s="86">
        <v>0</v>
      </c>
      <c r="AK206" s="86">
        <v>0</v>
      </c>
    </row>
    <row r="207" spans="1:37" ht="18.95" customHeight="1">
      <c r="A207" s="73" t="s">
        <v>269</v>
      </c>
      <c r="B207" s="77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V207" s="102" t="s">
        <v>390</v>
      </c>
      <c r="W207" s="97">
        <v>0</v>
      </c>
      <c r="X207" s="97">
        <v>0</v>
      </c>
      <c r="Y207" s="97"/>
      <c r="Z207" s="97">
        <v>0</v>
      </c>
      <c r="AA207" s="97">
        <v>0</v>
      </c>
      <c r="AB207" s="86">
        <v>0</v>
      </c>
      <c r="AC207" s="86">
        <v>0</v>
      </c>
      <c r="AD207" s="86">
        <v>0</v>
      </c>
      <c r="AE207" s="86">
        <v>0</v>
      </c>
      <c r="AF207" s="86">
        <v>0</v>
      </c>
      <c r="AG207" s="86">
        <v>0</v>
      </c>
      <c r="AH207" s="86">
        <v>0</v>
      </c>
      <c r="AI207" s="86">
        <v>0</v>
      </c>
      <c r="AJ207" s="86">
        <v>0</v>
      </c>
      <c r="AK207" s="86">
        <v>0</v>
      </c>
    </row>
    <row r="208" spans="1:37" ht="18.95" customHeight="1">
      <c r="A208" s="73" t="s">
        <v>270</v>
      </c>
      <c r="B208" s="77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V208" s="102" t="s">
        <v>389</v>
      </c>
      <c r="W208" s="97">
        <v>0</v>
      </c>
      <c r="X208" s="97">
        <v>0</v>
      </c>
      <c r="Y208" s="97"/>
      <c r="Z208" s="97">
        <v>0</v>
      </c>
      <c r="AA208" s="97">
        <v>0</v>
      </c>
      <c r="AB208" s="86">
        <v>0</v>
      </c>
      <c r="AC208" s="86">
        <v>0</v>
      </c>
      <c r="AD208" s="86">
        <v>0</v>
      </c>
      <c r="AE208" s="86">
        <v>0</v>
      </c>
      <c r="AF208" s="86">
        <v>0</v>
      </c>
      <c r="AG208" s="86">
        <v>0</v>
      </c>
      <c r="AH208" s="86">
        <v>0</v>
      </c>
      <c r="AI208" s="86">
        <v>0</v>
      </c>
      <c r="AJ208" s="86">
        <v>0</v>
      </c>
      <c r="AK208" s="86">
        <v>0</v>
      </c>
    </row>
    <row r="209" spans="1:37" ht="18.95" customHeight="1">
      <c r="A209" s="73" t="s">
        <v>271</v>
      </c>
      <c r="B209" s="77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V209" s="102" t="s">
        <v>389</v>
      </c>
      <c r="W209" s="97">
        <v>0</v>
      </c>
      <c r="X209" s="97">
        <v>0</v>
      </c>
      <c r="Y209" s="97"/>
      <c r="Z209" s="97">
        <v>0</v>
      </c>
      <c r="AA209" s="97">
        <v>0</v>
      </c>
      <c r="AB209" s="86">
        <v>0</v>
      </c>
      <c r="AC209" s="86">
        <v>0</v>
      </c>
      <c r="AD209" s="86">
        <v>0</v>
      </c>
      <c r="AE209" s="86">
        <v>0</v>
      </c>
      <c r="AF209" s="86">
        <v>0</v>
      </c>
      <c r="AG209" s="86">
        <v>0</v>
      </c>
      <c r="AH209" s="86">
        <v>0</v>
      </c>
      <c r="AI209" s="86">
        <v>0</v>
      </c>
      <c r="AJ209" s="86">
        <v>0</v>
      </c>
      <c r="AK209" s="86">
        <v>0</v>
      </c>
    </row>
    <row r="210" spans="1:37" ht="18.75" customHeight="1">
      <c r="A210" s="73" t="s">
        <v>272</v>
      </c>
      <c r="B210" s="77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V210" s="102" t="s">
        <v>389</v>
      </c>
      <c r="W210" s="97">
        <v>0</v>
      </c>
      <c r="X210" s="97">
        <v>0</v>
      </c>
      <c r="Y210" s="97"/>
      <c r="Z210" s="97">
        <v>0</v>
      </c>
      <c r="AA210" s="97">
        <v>0</v>
      </c>
      <c r="AB210" s="86">
        <v>0</v>
      </c>
      <c r="AC210" s="86">
        <v>0</v>
      </c>
      <c r="AD210" s="86">
        <v>0</v>
      </c>
      <c r="AE210" s="86">
        <v>0</v>
      </c>
      <c r="AF210" s="86">
        <v>0</v>
      </c>
      <c r="AG210" s="86">
        <v>0</v>
      </c>
      <c r="AH210" s="86">
        <v>0</v>
      </c>
      <c r="AI210" s="86">
        <v>0</v>
      </c>
      <c r="AJ210" s="86">
        <v>0</v>
      </c>
      <c r="AK210" s="86">
        <v>0</v>
      </c>
    </row>
    <row r="211" spans="1:37" ht="18.95" customHeight="1">
      <c r="A211" s="792" t="s">
        <v>335</v>
      </c>
      <c r="B211" s="793"/>
      <c r="C211" s="793"/>
      <c r="D211" s="793"/>
      <c r="E211" s="793"/>
      <c r="F211" s="793"/>
      <c r="G211" s="793"/>
      <c r="H211" s="793"/>
      <c r="I211" s="793"/>
      <c r="J211" s="793"/>
      <c r="K211" s="793"/>
      <c r="L211" s="793"/>
      <c r="M211" s="793"/>
      <c r="N211" s="793"/>
      <c r="O211" s="793"/>
      <c r="P211" s="793"/>
      <c r="Q211" s="793"/>
      <c r="R211" s="793"/>
      <c r="S211" s="793"/>
      <c r="V211" s="102" t="s">
        <v>377</v>
      </c>
      <c r="W211" s="97">
        <v>0</v>
      </c>
      <c r="X211" s="97">
        <v>0</v>
      </c>
      <c r="Y211" s="97"/>
      <c r="Z211" s="97">
        <v>0</v>
      </c>
      <c r="AA211" s="97">
        <v>0</v>
      </c>
      <c r="AB211" s="86">
        <v>0</v>
      </c>
      <c r="AC211" s="86">
        <v>0</v>
      </c>
      <c r="AD211" s="86">
        <v>0</v>
      </c>
      <c r="AE211" s="86">
        <v>0</v>
      </c>
      <c r="AF211" s="86">
        <v>0</v>
      </c>
      <c r="AG211" s="86">
        <v>0</v>
      </c>
      <c r="AH211" s="86">
        <v>0</v>
      </c>
      <c r="AI211" s="86">
        <v>0</v>
      </c>
      <c r="AJ211" s="86">
        <v>0</v>
      </c>
      <c r="AK211" s="86">
        <v>0</v>
      </c>
    </row>
    <row r="212" spans="1:37" ht="18.95" customHeight="1">
      <c r="A212" s="73" t="s">
        <v>269</v>
      </c>
      <c r="B212" s="77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V212" s="102" t="s">
        <v>390</v>
      </c>
      <c r="W212" s="97">
        <v>0</v>
      </c>
      <c r="X212" s="97">
        <v>0</v>
      </c>
      <c r="Y212" s="97"/>
      <c r="Z212" s="97">
        <v>0</v>
      </c>
      <c r="AA212" s="97">
        <v>0</v>
      </c>
      <c r="AB212" s="86">
        <v>0</v>
      </c>
      <c r="AC212" s="86">
        <v>0</v>
      </c>
      <c r="AD212" s="86">
        <v>0</v>
      </c>
      <c r="AE212" s="86">
        <v>0</v>
      </c>
      <c r="AF212" s="86">
        <v>0</v>
      </c>
      <c r="AG212" s="86">
        <v>0</v>
      </c>
      <c r="AH212" s="86">
        <v>0</v>
      </c>
      <c r="AI212" s="86">
        <v>0</v>
      </c>
      <c r="AJ212" s="86">
        <v>0</v>
      </c>
      <c r="AK212" s="86">
        <v>0</v>
      </c>
    </row>
    <row r="213" spans="1:37" ht="18.95" customHeight="1">
      <c r="A213" s="73" t="s">
        <v>270</v>
      </c>
      <c r="B213" s="77">
        <v>40.200000000000003</v>
      </c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V213" s="102" t="s">
        <v>389</v>
      </c>
      <c r="W213" s="97">
        <v>40.200000000000003</v>
      </c>
      <c r="X213" s="97">
        <v>0</v>
      </c>
      <c r="Y213" s="97"/>
      <c r="Z213" s="97">
        <v>0</v>
      </c>
      <c r="AA213" s="97">
        <v>0</v>
      </c>
      <c r="AB213" s="86">
        <v>0</v>
      </c>
      <c r="AC213" s="86">
        <v>0</v>
      </c>
      <c r="AD213" s="86">
        <v>0</v>
      </c>
      <c r="AE213" s="86">
        <v>0</v>
      </c>
      <c r="AF213" s="86">
        <v>0</v>
      </c>
      <c r="AG213" s="86">
        <v>0</v>
      </c>
      <c r="AH213" s="86">
        <v>0</v>
      </c>
      <c r="AI213" s="86">
        <v>0</v>
      </c>
      <c r="AJ213" s="86">
        <v>0</v>
      </c>
      <c r="AK213" s="86">
        <v>0</v>
      </c>
    </row>
    <row r="214" spans="1:37" ht="18.95" customHeight="1">
      <c r="A214" s="73" t="s">
        <v>271</v>
      </c>
      <c r="B214" s="77">
        <v>6.09</v>
      </c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V214" s="102" t="s">
        <v>389</v>
      </c>
      <c r="W214" s="97">
        <v>6.09</v>
      </c>
      <c r="X214" s="97">
        <v>0</v>
      </c>
      <c r="Y214" s="97"/>
      <c r="Z214" s="97">
        <v>0</v>
      </c>
      <c r="AA214" s="97">
        <v>0</v>
      </c>
      <c r="AB214" s="86">
        <v>0</v>
      </c>
      <c r="AC214" s="86">
        <v>0</v>
      </c>
      <c r="AD214" s="86">
        <v>0</v>
      </c>
      <c r="AE214" s="86">
        <v>0</v>
      </c>
      <c r="AF214" s="86">
        <v>0</v>
      </c>
      <c r="AG214" s="86">
        <v>0</v>
      </c>
      <c r="AH214" s="86">
        <v>0</v>
      </c>
      <c r="AI214" s="86">
        <v>0</v>
      </c>
      <c r="AJ214" s="86">
        <v>0</v>
      </c>
      <c r="AK214" s="86">
        <v>0</v>
      </c>
    </row>
    <row r="215" spans="1:37" ht="18.75" customHeight="1">
      <c r="A215" s="73" t="s">
        <v>272</v>
      </c>
      <c r="B215" s="77">
        <v>53.7</v>
      </c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V215" s="102" t="s">
        <v>389</v>
      </c>
      <c r="W215" s="97">
        <v>53.7</v>
      </c>
      <c r="X215" s="97">
        <v>0</v>
      </c>
      <c r="Y215" s="97"/>
      <c r="Z215" s="97">
        <v>0</v>
      </c>
      <c r="AA215" s="97">
        <v>0</v>
      </c>
      <c r="AB215" s="86">
        <v>0</v>
      </c>
      <c r="AC215" s="86">
        <v>0</v>
      </c>
      <c r="AD215" s="86">
        <v>0</v>
      </c>
      <c r="AE215" s="86">
        <v>0</v>
      </c>
      <c r="AF215" s="86">
        <v>0</v>
      </c>
      <c r="AG215" s="86">
        <v>0</v>
      </c>
      <c r="AH215" s="86">
        <v>0</v>
      </c>
      <c r="AI215" s="86">
        <v>0</v>
      </c>
      <c r="AJ215" s="86">
        <v>0</v>
      </c>
      <c r="AK215" s="86">
        <v>0</v>
      </c>
    </row>
    <row r="216" spans="1:37" ht="18.95" customHeight="1">
      <c r="A216" s="792" t="s">
        <v>336</v>
      </c>
      <c r="B216" s="793"/>
      <c r="C216" s="793"/>
      <c r="D216" s="793"/>
      <c r="E216" s="793"/>
      <c r="F216" s="793"/>
      <c r="G216" s="793"/>
      <c r="H216" s="793"/>
      <c r="I216" s="793"/>
      <c r="J216" s="793"/>
      <c r="K216" s="793"/>
      <c r="L216" s="793"/>
      <c r="M216" s="793"/>
      <c r="N216" s="793"/>
      <c r="O216" s="793"/>
      <c r="P216" s="793"/>
      <c r="Q216" s="793"/>
      <c r="R216" s="793"/>
      <c r="S216" s="793"/>
      <c r="V216" s="102" t="s">
        <v>377</v>
      </c>
      <c r="W216" s="97">
        <v>0</v>
      </c>
      <c r="X216" s="97">
        <v>0</v>
      </c>
      <c r="Y216" s="97"/>
      <c r="Z216" s="97">
        <v>0</v>
      </c>
      <c r="AA216" s="97">
        <v>0</v>
      </c>
      <c r="AB216" s="86">
        <v>0</v>
      </c>
      <c r="AC216" s="86">
        <v>0</v>
      </c>
      <c r="AD216" s="86">
        <v>0</v>
      </c>
      <c r="AE216" s="86">
        <v>0</v>
      </c>
      <c r="AF216" s="86">
        <v>0</v>
      </c>
      <c r="AG216" s="86">
        <v>0</v>
      </c>
      <c r="AH216" s="86">
        <v>0</v>
      </c>
      <c r="AI216" s="86">
        <v>0</v>
      </c>
      <c r="AJ216" s="86">
        <v>0</v>
      </c>
      <c r="AK216" s="86">
        <v>0</v>
      </c>
    </row>
    <row r="217" spans="1:37" ht="18.75" customHeight="1">
      <c r="A217" s="73" t="s">
        <v>273</v>
      </c>
      <c r="B217" s="77">
        <v>94.6</v>
      </c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V217" s="102" t="s">
        <v>389</v>
      </c>
      <c r="W217" s="97">
        <v>94.6</v>
      </c>
      <c r="X217" s="97">
        <v>0</v>
      </c>
      <c r="Y217" s="97"/>
      <c r="Z217" s="97">
        <v>0</v>
      </c>
      <c r="AA217" s="97">
        <v>0</v>
      </c>
      <c r="AB217" s="86">
        <v>0</v>
      </c>
      <c r="AC217" s="86">
        <v>0</v>
      </c>
      <c r="AD217" s="86">
        <v>0</v>
      </c>
      <c r="AE217" s="86">
        <v>0</v>
      </c>
      <c r="AF217" s="86">
        <v>0</v>
      </c>
      <c r="AG217" s="86">
        <v>0</v>
      </c>
      <c r="AH217" s="86">
        <v>0</v>
      </c>
      <c r="AI217" s="86">
        <v>0</v>
      </c>
      <c r="AJ217" s="86">
        <v>0</v>
      </c>
      <c r="AK217" s="86">
        <v>0</v>
      </c>
    </row>
    <row r="218" spans="1:37" ht="18.95" customHeight="1">
      <c r="A218" s="73" t="s">
        <v>274</v>
      </c>
      <c r="B218" s="77">
        <v>68</v>
      </c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V218" s="102" t="s">
        <v>389</v>
      </c>
      <c r="W218" s="97">
        <v>68</v>
      </c>
      <c r="X218" s="97">
        <v>0</v>
      </c>
      <c r="Y218" s="97"/>
      <c r="Z218" s="97">
        <v>0</v>
      </c>
      <c r="AA218" s="97">
        <v>0</v>
      </c>
      <c r="AB218" s="86">
        <v>0</v>
      </c>
      <c r="AC218" s="86">
        <v>0</v>
      </c>
      <c r="AD218" s="86">
        <v>0</v>
      </c>
      <c r="AE218" s="86">
        <v>0</v>
      </c>
      <c r="AF218" s="86">
        <v>0</v>
      </c>
      <c r="AG218" s="86">
        <v>0</v>
      </c>
      <c r="AH218" s="86">
        <v>0</v>
      </c>
      <c r="AI218" s="86">
        <v>0</v>
      </c>
      <c r="AJ218" s="86">
        <v>0</v>
      </c>
      <c r="AK218" s="86">
        <v>0</v>
      </c>
    </row>
    <row r="219" spans="1:37" ht="18.95" customHeight="1">
      <c r="A219" s="73" t="s">
        <v>275</v>
      </c>
      <c r="B219" s="77">
        <v>75.3</v>
      </c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V219" s="102" t="s">
        <v>389</v>
      </c>
      <c r="W219" s="97">
        <v>75.3</v>
      </c>
      <c r="X219" s="97">
        <v>0</v>
      </c>
      <c r="Y219" s="97"/>
      <c r="Z219" s="97">
        <v>0</v>
      </c>
      <c r="AA219" s="97">
        <v>0</v>
      </c>
      <c r="AB219" s="86">
        <v>0</v>
      </c>
      <c r="AC219" s="86">
        <v>0</v>
      </c>
      <c r="AD219" s="86">
        <v>0</v>
      </c>
      <c r="AE219" s="86">
        <v>0</v>
      </c>
      <c r="AF219" s="86">
        <v>0</v>
      </c>
      <c r="AG219" s="86">
        <v>0</v>
      </c>
      <c r="AH219" s="86">
        <v>0</v>
      </c>
      <c r="AI219" s="86">
        <v>0</v>
      </c>
      <c r="AJ219" s="86">
        <v>0</v>
      </c>
      <c r="AK219" s="86">
        <v>0</v>
      </c>
    </row>
    <row r="220" spans="1:37" ht="18.95" customHeight="1">
      <c r="A220" s="73" t="s">
        <v>276</v>
      </c>
      <c r="B220" s="77">
        <v>67.900000000000006</v>
      </c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V220" s="102" t="s">
        <v>389</v>
      </c>
      <c r="W220" s="97">
        <v>67.900000000000006</v>
      </c>
      <c r="X220" s="97">
        <v>0</v>
      </c>
      <c r="Y220" s="97"/>
      <c r="Z220" s="97">
        <v>0</v>
      </c>
      <c r="AA220" s="97">
        <v>0</v>
      </c>
      <c r="AB220" s="86">
        <v>0</v>
      </c>
      <c r="AC220" s="86">
        <v>0</v>
      </c>
      <c r="AD220" s="86">
        <v>0</v>
      </c>
      <c r="AE220" s="86">
        <v>0</v>
      </c>
      <c r="AF220" s="86">
        <v>0</v>
      </c>
      <c r="AG220" s="86">
        <v>0</v>
      </c>
      <c r="AH220" s="86">
        <v>0</v>
      </c>
      <c r="AI220" s="86">
        <v>0</v>
      </c>
      <c r="AJ220" s="86">
        <v>0</v>
      </c>
      <c r="AK220" s="86">
        <v>0</v>
      </c>
    </row>
    <row r="221" spans="1:37" ht="18.95" customHeight="1">
      <c r="A221" s="792" t="s">
        <v>337</v>
      </c>
      <c r="B221" s="793"/>
      <c r="C221" s="793"/>
      <c r="D221" s="793"/>
      <c r="E221" s="793"/>
      <c r="F221" s="793"/>
      <c r="G221" s="793"/>
      <c r="H221" s="793"/>
      <c r="I221" s="793"/>
      <c r="J221" s="793"/>
      <c r="K221" s="793"/>
      <c r="L221" s="793"/>
      <c r="M221" s="793"/>
      <c r="N221" s="793"/>
      <c r="O221" s="793"/>
      <c r="P221" s="793"/>
      <c r="Q221" s="793"/>
      <c r="R221" s="793"/>
      <c r="S221" s="793"/>
      <c r="V221" s="102" t="s">
        <v>377</v>
      </c>
      <c r="W221" s="97">
        <v>0</v>
      </c>
      <c r="X221" s="97">
        <v>0</v>
      </c>
      <c r="Y221" s="97"/>
      <c r="Z221" s="97">
        <v>0</v>
      </c>
      <c r="AA221" s="97">
        <v>0</v>
      </c>
      <c r="AB221" s="86">
        <v>0</v>
      </c>
      <c r="AC221" s="86">
        <v>0</v>
      </c>
      <c r="AD221" s="86">
        <v>0</v>
      </c>
      <c r="AE221" s="86">
        <v>0</v>
      </c>
      <c r="AF221" s="86">
        <v>0</v>
      </c>
      <c r="AG221" s="86">
        <v>0</v>
      </c>
      <c r="AH221" s="86">
        <v>0</v>
      </c>
      <c r="AI221" s="86">
        <v>0</v>
      </c>
      <c r="AJ221" s="86">
        <v>0</v>
      </c>
      <c r="AK221" s="86">
        <v>0</v>
      </c>
    </row>
    <row r="222" spans="1:37" ht="18.75" customHeight="1">
      <c r="A222" s="73" t="s">
        <v>273</v>
      </c>
      <c r="B222" s="77">
        <v>5.45</v>
      </c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V222" s="102" t="s">
        <v>389</v>
      </c>
      <c r="W222" s="97">
        <v>5.45</v>
      </c>
      <c r="X222" s="97">
        <v>0</v>
      </c>
      <c r="Y222" s="97"/>
      <c r="Z222" s="97">
        <v>0</v>
      </c>
      <c r="AA222" s="97">
        <v>0</v>
      </c>
      <c r="AB222" s="86">
        <v>0</v>
      </c>
      <c r="AC222" s="86">
        <v>0</v>
      </c>
      <c r="AD222" s="86">
        <v>0</v>
      </c>
      <c r="AE222" s="86">
        <v>0</v>
      </c>
      <c r="AF222" s="86">
        <v>0</v>
      </c>
      <c r="AG222" s="86">
        <v>0</v>
      </c>
      <c r="AH222" s="86">
        <v>0</v>
      </c>
      <c r="AI222" s="86">
        <v>0</v>
      </c>
      <c r="AJ222" s="86">
        <v>0</v>
      </c>
      <c r="AK222" s="86">
        <v>0</v>
      </c>
    </row>
    <row r="223" spans="1:37" ht="18.95" customHeight="1">
      <c r="A223" s="73" t="s">
        <v>274</v>
      </c>
      <c r="B223" s="77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V223" s="102" t="s">
        <v>389</v>
      </c>
      <c r="W223" s="97">
        <v>0</v>
      </c>
      <c r="X223" s="97">
        <v>0</v>
      </c>
      <c r="Y223" s="97"/>
      <c r="Z223" s="97">
        <v>0</v>
      </c>
      <c r="AA223" s="97">
        <v>0</v>
      </c>
      <c r="AB223" s="86">
        <v>0</v>
      </c>
      <c r="AC223" s="86">
        <v>0</v>
      </c>
      <c r="AD223" s="86">
        <v>0</v>
      </c>
      <c r="AE223" s="86">
        <v>0</v>
      </c>
      <c r="AF223" s="86">
        <v>0</v>
      </c>
      <c r="AG223" s="86">
        <v>0</v>
      </c>
      <c r="AH223" s="86">
        <v>0</v>
      </c>
      <c r="AI223" s="86">
        <v>0</v>
      </c>
      <c r="AJ223" s="86">
        <v>0</v>
      </c>
      <c r="AK223" s="86">
        <v>0</v>
      </c>
    </row>
    <row r="224" spans="1:37" ht="18.95" customHeight="1">
      <c r="A224" s="73" t="s">
        <v>275</v>
      </c>
      <c r="B224" s="77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V224" s="102" t="s">
        <v>389</v>
      </c>
      <c r="W224" s="97">
        <v>0</v>
      </c>
      <c r="X224" s="97">
        <v>0</v>
      </c>
      <c r="Y224" s="97"/>
      <c r="Z224" s="97">
        <v>0</v>
      </c>
      <c r="AA224" s="97">
        <v>0</v>
      </c>
      <c r="AB224" s="86">
        <v>0</v>
      </c>
      <c r="AC224" s="86">
        <v>0</v>
      </c>
      <c r="AD224" s="86">
        <v>0</v>
      </c>
      <c r="AE224" s="86">
        <v>0</v>
      </c>
      <c r="AF224" s="86">
        <v>0</v>
      </c>
      <c r="AG224" s="86">
        <v>0</v>
      </c>
      <c r="AH224" s="86">
        <v>0</v>
      </c>
      <c r="AI224" s="86">
        <v>0</v>
      </c>
      <c r="AJ224" s="86">
        <v>0</v>
      </c>
      <c r="AK224" s="86">
        <v>0</v>
      </c>
    </row>
    <row r="225" spans="1:37" ht="18.95" customHeight="1">
      <c r="A225" s="73" t="s">
        <v>276</v>
      </c>
      <c r="B225" s="77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V225" s="102" t="s">
        <v>389</v>
      </c>
      <c r="W225" s="97">
        <v>0</v>
      </c>
      <c r="X225" s="97">
        <v>0</v>
      </c>
      <c r="Y225" s="97"/>
      <c r="Z225" s="97">
        <v>0</v>
      </c>
      <c r="AA225" s="97">
        <v>0</v>
      </c>
      <c r="AB225" s="86">
        <v>0</v>
      </c>
      <c r="AC225" s="86">
        <v>0</v>
      </c>
      <c r="AD225" s="86">
        <v>0</v>
      </c>
      <c r="AE225" s="86">
        <v>0</v>
      </c>
      <c r="AF225" s="86">
        <v>0</v>
      </c>
      <c r="AG225" s="86">
        <v>0</v>
      </c>
      <c r="AH225" s="86">
        <v>0</v>
      </c>
      <c r="AI225" s="86">
        <v>0</v>
      </c>
      <c r="AJ225" s="86">
        <v>0</v>
      </c>
      <c r="AK225" s="86">
        <v>0</v>
      </c>
    </row>
    <row r="226" spans="1:37" ht="18.95" customHeight="1">
      <c r="A226" s="792" t="s">
        <v>338</v>
      </c>
      <c r="B226" s="793"/>
      <c r="C226" s="793"/>
      <c r="D226" s="793"/>
      <c r="E226" s="793"/>
      <c r="F226" s="793"/>
      <c r="G226" s="793"/>
      <c r="H226" s="793"/>
      <c r="I226" s="793"/>
      <c r="J226" s="793"/>
      <c r="K226" s="793"/>
      <c r="L226" s="793"/>
      <c r="M226" s="793"/>
      <c r="N226" s="793"/>
      <c r="O226" s="793"/>
      <c r="P226" s="793"/>
      <c r="Q226" s="793"/>
      <c r="R226" s="793"/>
      <c r="S226" s="793"/>
      <c r="V226" s="102" t="s">
        <v>377</v>
      </c>
      <c r="W226" s="97">
        <v>0</v>
      </c>
      <c r="X226" s="97">
        <v>0</v>
      </c>
      <c r="Y226" s="97"/>
      <c r="Z226" s="97">
        <v>0</v>
      </c>
      <c r="AA226" s="97">
        <v>0</v>
      </c>
      <c r="AB226" s="86">
        <v>0</v>
      </c>
      <c r="AC226" s="86">
        <v>0</v>
      </c>
      <c r="AD226" s="86">
        <v>0</v>
      </c>
      <c r="AE226" s="86">
        <v>0</v>
      </c>
      <c r="AF226" s="86">
        <v>0</v>
      </c>
      <c r="AG226" s="86">
        <v>0</v>
      </c>
      <c r="AH226" s="86">
        <v>0</v>
      </c>
      <c r="AI226" s="86">
        <v>0</v>
      </c>
      <c r="AJ226" s="86">
        <v>0</v>
      </c>
      <c r="AK226" s="86">
        <v>0</v>
      </c>
    </row>
    <row r="227" spans="1:37" ht="18.75" customHeight="1">
      <c r="A227" s="73" t="s">
        <v>273</v>
      </c>
      <c r="B227" s="77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V227" s="102" t="s">
        <v>389</v>
      </c>
      <c r="W227" s="97">
        <v>0</v>
      </c>
      <c r="X227" s="97">
        <v>0</v>
      </c>
      <c r="Y227" s="97"/>
      <c r="Z227" s="97">
        <v>0</v>
      </c>
      <c r="AA227" s="97">
        <v>0</v>
      </c>
      <c r="AB227" s="86">
        <v>0</v>
      </c>
      <c r="AC227" s="86">
        <v>0</v>
      </c>
      <c r="AD227" s="86">
        <v>0</v>
      </c>
      <c r="AE227" s="86">
        <v>0</v>
      </c>
      <c r="AF227" s="86">
        <v>0</v>
      </c>
      <c r="AG227" s="86">
        <v>0</v>
      </c>
      <c r="AH227" s="86">
        <v>0</v>
      </c>
      <c r="AI227" s="86">
        <v>0</v>
      </c>
      <c r="AJ227" s="86">
        <v>0</v>
      </c>
      <c r="AK227" s="86">
        <v>0</v>
      </c>
    </row>
    <row r="228" spans="1:37" ht="18.95" customHeight="1">
      <c r="A228" s="73" t="s">
        <v>274</v>
      </c>
      <c r="B228" s="77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V228" s="102" t="s">
        <v>389</v>
      </c>
      <c r="W228" s="97">
        <v>0</v>
      </c>
      <c r="X228" s="97">
        <v>0</v>
      </c>
      <c r="Y228" s="97"/>
      <c r="Z228" s="97">
        <v>0</v>
      </c>
      <c r="AA228" s="97">
        <v>0</v>
      </c>
      <c r="AB228" s="86">
        <v>0</v>
      </c>
      <c r="AC228" s="86">
        <v>0</v>
      </c>
      <c r="AD228" s="86">
        <v>0</v>
      </c>
      <c r="AE228" s="86">
        <v>0</v>
      </c>
      <c r="AF228" s="86">
        <v>0</v>
      </c>
      <c r="AG228" s="86">
        <v>0</v>
      </c>
      <c r="AH228" s="86">
        <v>0</v>
      </c>
      <c r="AI228" s="86">
        <v>0</v>
      </c>
      <c r="AJ228" s="86">
        <v>0</v>
      </c>
      <c r="AK228" s="86">
        <v>0</v>
      </c>
    </row>
    <row r="229" spans="1:37" ht="18.95" customHeight="1">
      <c r="A229" s="73" t="s">
        <v>275</v>
      </c>
      <c r="B229" s="77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V229" s="102" t="s">
        <v>389</v>
      </c>
      <c r="W229" s="97">
        <v>0</v>
      </c>
      <c r="X229" s="97">
        <v>0</v>
      </c>
      <c r="Y229" s="97"/>
      <c r="Z229" s="97">
        <v>0</v>
      </c>
      <c r="AA229" s="97">
        <v>0</v>
      </c>
      <c r="AB229" s="86">
        <v>0</v>
      </c>
      <c r="AC229" s="86">
        <v>0</v>
      </c>
      <c r="AD229" s="86">
        <v>0</v>
      </c>
      <c r="AE229" s="86">
        <v>0</v>
      </c>
      <c r="AF229" s="86">
        <v>0</v>
      </c>
      <c r="AG229" s="86">
        <v>0</v>
      </c>
      <c r="AH229" s="86">
        <v>0</v>
      </c>
      <c r="AI229" s="86">
        <v>0</v>
      </c>
      <c r="AJ229" s="86">
        <v>0</v>
      </c>
      <c r="AK229" s="86">
        <v>0</v>
      </c>
    </row>
    <row r="230" spans="1:37" ht="18.95" customHeight="1">
      <c r="A230" s="73" t="s">
        <v>276</v>
      </c>
      <c r="B230" s="77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V230" s="102" t="s">
        <v>389</v>
      </c>
      <c r="W230" s="97">
        <v>0</v>
      </c>
      <c r="X230" s="97">
        <v>0</v>
      </c>
      <c r="Y230" s="97"/>
      <c r="Z230" s="97">
        <v>0</v>
      </c>
      <c r="AA230" s="97">
        <v>0</v>
      </c>
      <c r="AB230" s="86">
        <v>0</v>
      </c>
      <c r="AC230" s="86">
        <v>0</v>
      </c>
      <c r="AD230" s="86">
        <v>0</v>
      </c>
      <c r="AE230" s="86">
        <v>0</v>
      </c>
      <c r="AF230" s="86">
        <v>0</v>
      </c>
      <c r="AG230" s="86">
        <v>0</v>
      </c>
      <c r="AH230" s="86">
        <v>0</v>
      </c>
      <c r="AI230" s="86">
        <v>0</v>
      </c>
      <c r="AJ230" s="86">
        <v>0</v>
      </c>
      <c r="AK230" s="86">
        <v>0</v>
      </c>
    </row>
    <row r="231" spans="1:37" ht="18.95" customHeight="1">
      <c r="A231" s="792" t="s">
        <v>339</v>
      </c>
      <c r="B231" s="793"/>
      <c r="C231" s="793"/>
      <c r="D231" s="793"/>
      <c r="E231" s="793"/>
      <c r="F231" s="793"/>
      <c r="G231" s="793"/>
      <c r="H231" s="793"/>
      <c r="I231" s="793"/>
      <c r="J231" s="793"/>
      <c r="K231" s="793"/>
      <c r="L231" s="793"/>
      <c r="M231" s="793"/>
      <c r="N231" s="793"/>
      <c r="O231" s="793"/>
      <c r="P231" s="793"/>
      <c r="Q231" s="793"/>
      <c r="R231" s="793"/>
      <c r="S231" s="793"/>
      <c r="V231" s="102" t="s">
        <v>377</v>
      </c>
      <c r="W231" s="97">
        <v>0</v>
      </c>
      <c r="X231" s="97">
        <v>0</v>
      </c>
      <c r="Y231" s="97"/>
      <c r="Z231" s="97">
        <v>0</v>
      </c>
      <c r="AA231" s="97">
        <v>0</v>
      </c>
      <c r="AB231" s="86">
        <v>0</v>
      </c>
      <c r="AC231" s="86">
        <v>0</v>
      </c>
      <c r="AD231" s="86">
        <v>0</v>
      </c>
      <c r="AE231" s="86">
        <v>0</v>
      </c>
      <c r="AF231" s="86">
        <v>0</v>
      </c>
      <c r="AG231" s="86">
        <v>0</v>
      </c>
      <c r="AH231" s="86">
        <v>0</v>
      </c>
      <c r="AI231" s="86">
        <v>0</v>
      </c>
      <c r="AJ231" s="86">
        <v>0</v>
      </c>
      <c r="AK231" s="86">
        <v>0</v>
      </c>
    </row>
    <row r="232" spans="1:37" ht="18.75" customHeight="1">
      <c r="A232" s="73" t="s">
        <v>273</v>
      </c>
      <c r="B232" s="77">
        <v>0</v>
      </c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V232" s="102" t="s">
        <v>389</v>
      </c>
      <c r="W232" s="97">
        <v>0</v>
      </c>
      <c r="X232" s="97">
        <v>0</v>
      </c>
      <c r="Y232" s="97"/>
      <c r="Z232" s="97">
        <v>0</v>
      </c>
      <c r="AA232" s="97">
        <v>0</v>
      </c>
      <c r="AB232" s="86">
        <v>0</v>
      </c>
      <c r="AC232" s="86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0</v>
      </c>
      <c r="AI232" s="86">
        <v>0</v>
      </c>
      <c r="AJ232" s="86">
        <v>0</v>
      </c>
      <c r="AK232" s="86">
        <v>0</v>
      </c>
    </row>
    <row r="233" spans="1:37" ht="18.95" customHeight="1">
      <c r="A233" s="73" t="s">
        <v>274</v>
      </c>
      <c r="B233" s="77">
        <v>0</v>
      </c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V233" s="102" t="s">
        <v>389</v>
      </c>
      <c r="W233" s="97">
        <v>0</v>
      </c>
      <c r="X233" s="97">
        <v>0</v>
      </c>
      <c r="Y233" s="97"/>
      <c r="Z233" s="97">
        <v>0</v>
      </c>
      <c r="AA233" s="97">
        <v>0</v>
      </c>
      <c r="AB233" s="86">
        <v>0</v>
      </c>
      <c r="AC233" s="86">
        <v>0</v>
      </c>
      <c r="AD233" s="86">
        <v>0</v>
      </c>
      <c r="AE233" s="86">
        <v>0</v>
      </c>
      <c r="AF233" s="86">
        <v>0</v>
      </c>
      <c r="AG233" s="86">
        <v>0</v>
      </c>
      <c r="AH233" s="86">
        <v>0</v>
      </c>
      <c r="AI233" s="86">
        <v>0</v>
      </c>
      <c r="AJ233" s="86">
        <v>0</v>
      </c>
      <c r="AK233" s="86">
        <v>0</v>
      </c>
    </row>
    <row r="234" spans="1:37" ht="18.95" customHeight="1">
      <c r="A234" s="73" t="s">
        <v>275</v>
      </c>
      <c r="B234" s="77">
        <v>0</v>
      </c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V234" s="102" t="s">
        <v>389</v>
      </c>
      <c r="W234" s="97">
        <v>0</v>
      </c>
      <c r="X234" s="97">
        <v>0</v>
      </c>
      <c r="Y234" s="97"/>
      <c r="Z234" s="97">
        <v>0</v>
      </c>
      <c r="AA234" s="97">
        <v>0</v>
      </c>
      <c r="AB234" s="86">
        <v>0</v>
      </c>
      <c r="AC234" s="86">
        <v>0</v>
      </c>
      <c r="AD234" s="86">
        <v>0</v>
      </c>
      <c r="AE234" s="86">
        <v>0</v>
      </c>
      <c r="AF234" s="86">
        <v>0</v>
      </c>
      <c r="AG234" s="86">
        <v>0</v>
      </c>
      <c r="AH234" s="86">
        <v>0</v>
      </c>
      <c r="AI234" s="86">
        <v>0</v>
      </c>
      <c r="AJ234" s="86">
        <v>0</v>
      </c>
      <c r="AK234" s="86">
        <v>0</v>
      </c>
    </row>
    <row r="235" spans="1:37" ht="18.75" customHeight="1">
      <c r="A235" s="73" t="s">
        <v>276</v>
      </c>
      <c r="B235" s="77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V235" s="102" t="s">
        <v>389</v>
      </c>
      <c r="W235" s="97">
        <v>0</v>
      </c>
      <c r="X235" s="97">
        <v>0</v>
      </c>
      <c r="Y235" s="97"/>
      <c r="Z235" s="97">
        <v>0</v>
      </c>
      <c r="AA235" s="97">
        <v>0</v>
      </c>
      <c r="AB235" s="86">
        <v>0</v>
      </c>
      <c r="AC235" s="86">
        <v>0</v>
      </c>
      <c r="AD235" s="86">
        <v>0</v>
      </c>
      <c r="AE235" s="86">
        <v>0</v>
      </c>
      <c r="AF235" s="86">
        <v>0</v>
      </c>
      <c r="AG235" s="86">
        <v>0</v>
      </c>
      <c r="AH235" s="86">
        <v>0</v>
      </c>
      <c r="AI235" s="86">
        <v>0</v>
      </c>
      <c r="AJ235" s="86">
        <v>0</v>
      </c>
      <c r="AK235" s="86">
        <v>0</v>
      </c>
    </row>
    <row r="236" spans="1:37" ht="18.95" customHeight="1">
      <c r="A236" s="792" t="s">
        <v>340</v>
      </c>
      <c r="B236" s="793"/>
      <c r="C236" s="793"/>
      <c r="D236" s="793"/>
      <c r="E236" s="793"/>
      <c r="F236" s="793"/>
      <c r="G236" s="793"/>
      <c r="H236" s="793"/>
      <c r="I236" s="793"/>
      <c r="J236" s="793"/>
      <c r="K236" s="793"/>
      <c r="L236" s="793"/>
      <c r="M236" s="793"/>
      <c r="N236" s="793"/>
      <c r="O236" s="793"/>
      <c r="P236" s="793"/>
      <c r="Q236" s="793"/>
      <c r="R236" s="793"/>
      <c r="S236" s="793"/>
      <c r="V236" s="102" t="s">
        <v>377</v>
      </c>
      <c r="W236" s="97">
        <v>0</v>
      </c>
      <c r="X236" s="97">
        <v>0</v>
      </c>
      <c r="Y236" s="97"/>
      <c r="Z236" s="97">
        <v>0</v>
      </c>
      <c r="AA236" s="97">
        <v>0</v>
      </c>
      <c r="AB236" s="86">
        <v>0</v>
      </c>
      <c r="AC236" s="86">
        <v>0</v>
      </c>
      <c r="AD236" s="86">
        <v>0</v>
      </c>
      <c r="AE236" s="86">
        <v>0</v>
      </c>
      <c r="AF236" s="86">
        <v>0</v>
      </c>
      <c r="AG236" s="86">
        <v>0</v>
      </c>
      <c r="AH236" s="86">
        <v>0</v>
      </c>
      <c r="AI236" s="86">
        <v>0</v>
      </c>
      <c r="AJ236" s="86">
        <v>0</v>
      </c>
      <c r="AK236" s="86">
        <v>0</v>
      </c>
    </row>
    <row r="237" spans="1:37" ht="18.75" customHeight="1">
      <c r="A237" s="73" t="s">
        <v>273</v>
      </c>
      <c r="B237" s="77">
        <v>0</v>
      </c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V237" s="102" t="s">
        <v>389</v>
      </c>
      <c r="W237" s="97">
        <v>0</v>
      </c>
      <c r="X237" s="97">
        <v>0</v>
      </c>
      <c r="Y237" s="97"/>
      <c r="Z237" s="97">
        <v>0</v>
      </c>
      <c r="AA237" s="97">
        <v>0</v>
      </c>
      <c r="AB237" s="86">
        <v>0</v>
      </c>
      <c r="AC237" s="86">
        <v>0</v>
      </c>
      <c r="AD237" s="86">
        <v>0</v>
      </c>
      <c r="AE237" s="86">
        <v>0</v>
      </c>
      <c r="AF237" s="86">
        <v>0</v>
      </c>
      <c r="AG237" s="86">
        <v>0</v>
      </c>
      <c r="AH237" s="86">
        <v>0</v>
      </c>
      <c r="AI237" s="86">
        <v>0</v>
      </c>
      <c r="AJ237" s="86">
        <v>0</v>
      </c>
      <c r="AK237" s="86">
        <v>0</v>
      </c>
    </row>
    <row r="238" spans="1:37" ht="18.95" customHeight="1">
      <c r="A238" s="73" t="s">
        <v>274</v>
      </c>
      <c r="B238" s="77">
        <v>32</v>
      </c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V238" s="102" t="s">
        <v>389</v>
      </c>
      <c r="W238" s="97">
        <v>32</v>
      </c>
      <c r="X238" s="97">
        <v>0</v>
      </c>
      <c r="Y238" s="97"/>
      <c r="Z238" s="97">
        <v>0</v>
      </c>
      <c r="AA238" s="97">
        <v>0</v>
      </c>
      <c r="AB238" s="86">
        <v>0</v>
      </c>
      <c r="AC238" s="86">
        <v>0</v>
      </c>
      <c r="AD238" s="86">
        <v>0</v>
      </c>
      <c r="AE238" s="86">
        <v>0</v>
      </c>
      <c r="AF238" s="86">
        <v>0</v>
      </c>
      <c r="AG238" s="86">
        <v>0</v>
      </c>
      <c r="AH238" s="86">
        <v>0</v>
      </c>
      <c r="AI238" s="86">
        <v>0</v>
      </c>
      <c r="AJ238" s="86">
        <v>0</v>
      </c>
      <c r="AK238" s="86">
        <v>0</v>
      </c>
    </row>
    <row r="239" spans="1:37" ht="18.95" customHeight="1">
      <c r="A239" s="73" t="s">
        <v>275</v>
      </c>
      <c r="B239" s="77">
        <v>24.7</v>
      </c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V239" s="102" t="s">
        <v>389</v>
      </c>
      <c r="W239" s="97">
        <v>24.7</v>
      </c>
      <c r="X239" s="97">
        <v>0</v>
      </c>
      <c r="Y239" s="97"/>
      <c r="Z239" s="97">
        <v>0</v>
      </c>
      <c r="AA239" s="97">
        <v>0</v>
      </c>
      <c r="AB239" s="86">
        <v>0</v>
      </c>
      <c r="AC239" s="86">
        <v>0</v>
      </c>
      <c r="AD239" s="86">
        <v>0</v>
      </c>
      <c r="AE239" s="86">
        <v>0</v>
      </c>
      <c r="AF239" s="86">
        <v>0</v>
      </c>
      <c r="AG239" s="86">
        <v>0</v>
      </c>
      <c r="AH239" s="86">
        <v>0</v>
      </c>
      <c r="AI239" s="86">
        <v>0</v>
      </c>
      <c r="AJ239" s="86">
        <v>0</v>
      </c>
      <c r="AK239" s="86">
        <v>0</v>
      </c>
    </row>
    <row r="240" spans="1:37" ht="18.95" customHeight="1">
      <c r="A240" s="73" t="s">
        <v>276</v>
      </c>
      <c r="B240" s="77">
        <v>32.1</v>
      </c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V240" s="102" t="s">
        <v>389</v>
      </c>
      <c r="W240" s="97">
        <v>32.1</v>
      </c>
      <c r="X240" s="97">
        <v>0</v>
      </c>
      <c r="Y240" s="97"/>
      <c r="Z240" s="97">
        <v>0</v>
      </c>
      <c r="AA240" s="97">
        <v>0</v>
      </c>
      <c r="AB240" s="86">
        <v>0</v>
      </c>
      <c r="AC240" s="86">
        <v>0</v>
      </c>
      <c r="AD240" s="86">
        <v>0</v>
      </c>
      <c r="AE240" s="86">
        <v>0</v>
      </c>
      <c r="AF240" s="86">
        <v>0</v>
      </c>
      <c r="AG240" s="86">
        <v>0</v>
      </c>
      <c r="AH240" s="86">
        <v>0</v>
      </c>
      <c r="AI240" s="86">
        <v>0</v>
      </c>
      <c r="AJ240" s="86">
        <v>0</v>
      </c>
      <c r="AK240" s="86">
        <v>0</v>
      </c>
    </row>
    <row r="241" spans="1:37" ht="18.95" customHeight="1" thickBot="1">
      <c r="A241" s="792"/>
      <c r="B241" s="793"/>
      <c r="C241" s="793"/>
      <c r="D241" s="793"/>
      <c r="E241" s="793"/>
      <c r="F241" s="793"/>
      <c r="G241" s="793"/>
      <c r="H241" s="793"/>
      <c r="I241" s="793"/>
      <c r="J241" s="793"/>
      <c r="K241" s="793"/>
      <c r="L241" s="793"/>
      <c r="M241" s="793"/>
      <c r="N241" s="793"/>
      <c r="O241" s="793"/>
      <c r="P241" s="793"/>
      <c r="Q241" s="793"/>
      <c r="R241" s="793"/>
      <c r="S241" s="793"/>
      <c r="V241" s="102" t="s">
        <v>357</v>
      </c>
      <c r="W241" s="97">
        <v>0</v>
      </c>
      <c r="X241" s="97">
        <v>0</v>
      </c>
      <c r="Y241" s="97"/>
      <c r="Z241" s="97">
        <v>0</v>
      </c>
      <c r="AA241" s="97">
        <v>0</v>
      </c>
      <c r="AB241" s="86">
        <v>0</v>
      </c>
      <c r="AC241" s="86">
        <v>0</v>
      </c>
      <c r="AD241" s="86">
        <v>0</v>
      </c>
      <c r="AE241" s="86">
        <v>0</v>
      </c>
      <c r="AF241" s="86">
        <v>0</v>
      </c>
      <c r="AG241" s="86">
        <v>0</v>
      </c>
      <c r="AH241" s="86">
        <v>0</v>
      </c>
      <c r="AI241" s="86">
        <v>0</v>
      </c>
      <c r="AJ241" s="86">
        <v>0</v>
      </c>
      <c r="AK241" s="86">
        <v>0</v>
      </c>
    </row>
    <row r="242" spans="1:37" s="81" customFormat="1" ht="25.5" customHeight="1" thickBot="1">
      <c r="A242" s="79" t="s">
        <v>350</v>
      </c>
      <c r="B242" s="79"/>
      <c r="C242" s="79"/>
      <c r="D242" s="79"/>
      <c r="E242" s="79"/>
      <c r="F242" s="79"/>
      <c r="G242" s="794" t="s">
        <v>351</v>
      </c>
      <c r="H242" s="795"/>
      <c r="I242" s="795"/>
      <c r="J242" s="795"/>
      <c r="K242" s="795"/>
      <c r="L242" s="796"/>
      <c r="M242" s="794" t="s">
        <v>352</v>
      </c>
      <c r="N242" s="795"/>
      <c r="O242" s="795"/>
      <c r="P242" s="795"/>
      <c r="Q242" s="795"/>
      <c r="R242" s="796"/>
      <c r="S242" s="80"/>
      <c r="V242" s="103"/>
      <c r="W242" s="103"/>
      <c r="X242" s="103"/>
      <c r="Y242" s="103"/>
      <c r="Z242" s="103"/>
      <c r="AA242" s="104" t="s">
        <v>29</v>
      </c>
      <c r="AB242" s="6" t="s">
        <v>1</v>
      </c>
    </row>
    <row r="243" spans="1:37" s="81" customFormat="1" ht="18.75" customHeight="1" thickBot="1">
      <c r="A243" s="79" t="s">
        <v>89</v>
      </c>
      <c r="B243" s="790" t="s">
        <v>90</v>
      </c>
      <c r="C243" s="790" t="s">
        <v>91</v>
      </c>
      <c r="D243" s="790" t="s">
        <v>92</v>
      </c>
      <c r="E243" s="790" t="s">
        <v>93</v>
      </c>
      <c r="F243" s="790" t="s">
        <v>277</v>
      </c>
      <c r="G243" s="790" t="s">
        <v>278</v>
      </c>
      <c r="H243" s="790" t="s">
        <v>279</v>
      </c>
      <c r="I243" s="790" t="s">
        <v>280</v>
      </c>
      <c r="J243" s="790" t="s">
        <v>281</v>
      </c>
      <c r="K243" s="790" t="s">
        <v>282</v>
      </c>
      <c r="L243" s="790" t="s">
        <v>283</v>
      </c>
      <c r="M243" s="790" t="s">
        <v>284</v>
      </c>
      <c r="N243" s="790" t="s">
        <v>285</v>
      </c>
      <c r="O243" s="790" t="s">
        <v>286</v>
      </c>
      <c r="P243" s="790" t="s">
        <v>260</v>
      </c>
      <c r="Q243" s="790" t="s">
        <v>287</v>
      </c>
      <c r="R243" s="790" t="s">
        <v>288</v>
      </c>
      <c r="S243" s="80"/>
      <c r="V243" s="103"/>
      <c r="W243" s="103"/>
      <c r="X243" s="103"/>
      <c r="Y243" s="103"/>
      <c r="Z243" s="103"/>
      <c r="AA243" s="104" t="s">
        <v>29</v>
      </c>
      <c r="AB243" s="6" t="s">
        <v>1</v>
      </c>
    </row>
    <row r="244" spans="1:37" s="81" customFormat="1" ht="18.75" customHeight="1" thickBot="1">
      <c r="A244" s="155"/>
      <c r="B244" s="791"/>
      <c r="C244" s="791"/>
      <c r="D244" s="791"/>
      <c r="E244" s="791"/>
      <c r="F244" s="791"/>
      <c r="G244" s="791"/>
      <c r="H244" s="791"/>
      <c r="I244" s="791"/>
      <c r="J244" s="791"/>
      <c r="K244" s="791"/>
      <c r="L244" s="791"/>
      <c r="M244" s="791"/>
      <c r="N244" s="791"/>
      <c r="O244" s="791"/>
      <c r="P244" s="791"/>
      <c r="Q244" s="791"/>
      <c r="R244" s="791"/>
      <c r="S244" s="80"/>
      <c r="V244" s="103"/>
      <c r="W244" s="103"/>
      <c r="X244" s="103"/>
      <c r="Y244" s="103"/>
      <c r="Z244" s="103"/>
      <c r="AA244" s="156"/>
      <c r="AB244" s="6"/>
    </row>
    <row r="245" spans="1:37" ht="33" customHeight="1" thickBot="1">
      <c r="A245" s="157" t="s">
        <v>55</v>
      </c>
      <c r="B245" s="158" t="s">
        <v>94</v>
      </c>
      <c r="C245" s="158"/>
      <c r="D245" s="158" t="s">
        <v>95</v>
      </c>
      <c r="E245" s="158" t="s">
        <v>289</v>
      </c>
      <c r="F245" s="159" t="s">
        <v>290</v>
      </c>
      <c r="G245" s="160">
        <v>4007</v>
      </c>
      <c r="H245" s="160">
        <v>2958</v>
      </c>
      <c r="I245" s="161">
        <v>485</v>
      </c>
      <c r="J245" s="161">
        <v>425</v>
      </c>
      <c r="K245" s="161">
        <v>103</v>
      </c>
      <c r="L245" s="161">
        <v>36</v>
      </c>
      <c r="M245" s="162">
        <v>0.73820813576241573</v>
      </c>
      <c r="N245" s="163">
        <v>0.12103818317943599</v>
      </c>
      <c r="O245" s="163">
        <v>0.10606438732218618</v>
      </c>
      <c r="P245" s="163">
        <v>2.5705016221612177E-2</v>
      </c>
      <c r="Q245" s="163">
        <v>8.9842775143498879E-3</v>
      </c>
      <c r="R245" s="163">
        <v>1</v>
      </c>
      <c r="X245" s="105" t="s">
        <v>55</v>
      </c>
      <c r="Y245" s="106">
        <v>4007</v>
      </c>
      <c r="Z245" s="107">
        <v>0.73820813576241573</v>
      </c>
      <c r="AA245" s="108" t="s">
        <v>34</v>
      </c>
      <c r="AB245" s="125">
        <v>0.8458720514653324</v>
      </c>
      <c r="AC245" s="126">
        <v>0.8458720514653324</v>
      </c>
    </row>
    <row r="246" spans="1:37" ht="33" customHeight="1" thickBot="1">
      <c r="A246" s="158" t="s">
        <v>56</v>
      </c>
      <c r="B246" s="158" t="s">
        <v>94</v>
      </c>
      <c r="C246" s="158"/>
      <c r="D246" s="158" t="s">
        <v>96</v>
      </c>
      <c r="E246" s="158" t="s">
        <v>291</v>
      </c>
      <c r="F246" s="159" t="s">
        <v>292</v>
      </c>
      <c r="G246" s="160">
        <v>1867</v>
      </c>
      <c r="H246" s="160">
        <v>1340</v>
      </c>
      <c r="I246" s="160">
        <v>253</v>
      </c>
      <c r="J246" s="160">
        <v>224</v>
      </c>
      <c r="K246" s="160">
        <v>33</v>
      </c>
      <c r="L246" s="160">
        <v>17</v>
      </c>
      <c r="M246" s="162">
        <v>0.71772897696839855</v>
      </c>
      <c r="N246" s="163">
        <v>0.13551151580074985</v>
      </c>
      <c r="O246" s="163">
        <v>0.11997857525441885</v>
      </c>
      <c r="P246" s="163">
        <v>1.7675415104445636E-2</v>
      </c>
      <c r="Q246" s="163">
        <v>9.1055168719871449E-3</v>
      </c>
      <c r="R246" s="163">
        <v>1</v>
      </c>
      <c r="X246" s="105" t="s">
        <v>56</v>
      </c>
      <c r="Y246" s="106">
        <v>1867</v>
      </c>
      <c r="Z246" s="107">
        <v>0.71772897696839855</v>
      </c>
      <c r="AA246" s="104" t="s">
        <v>30</v>
      </c>
      <c r="AB246" s="87"/>
    </row>
    <row r="247" spans="1:37" ht="33" customHeight="1">
      <c r="A247" s="158" t="s">
        <v>54</v>
      </c>
      <c r="B247" s="158" t="s">
        <v>94</v>
      </c>
      <c r="C247" s="158"/>
      <c r="D247" s="158" t="s">
        <v>293</v>
      </c>
      <c r="E247" s="158" t="s">
        <v>179</v>
      </c>
      <c r="F247" s="158" t="s">
        <v>180</v>
      </c>
      <c r="G247" s="160">
        <v>3214</v>
      </c>
      <c r="H247" s="160">
        <v>2300</v>
      </c>
      <c r="I247" s="160">
        <v>275</v>
      </c>
      <c r="J247" s="160">
        <v>490</v>
      </c>
      <c r="K247" s="160">
        <v>104</v>
      </c>
      <c r="L247" s="160">
        <v>45</v>
      </c>
      <c r="M247" s="162">
        <v>0.71561916614810206</v>
      </c>
      <c r="N247" s="163">
        <v>8.5563161169881774E-2</v>
      </c>
      <c r="O247" s="163">
        <v>0.15245799626633477</v>
      </c>
      <c r="P247" s="163">
        <v>3.2358431860609833E-2</v>
      </c>
      <c r="Q247" s="163">
        <v>1.4001244555071561E-2</v>
      </c>
      <c r="R247" s="163">
        <v>1</v>
      </c>
      <c r="S247" s="82"/>
      <c r="X247" s="109" t="s">
        <v>54</v>
      </c>
      <c r="Y247" s="106">
        <v>3214</v>
      </c>
      <c r="Z247" s="107">
        <v>0.71561916614810206</v>
      </c>
      <c r="AA247" s="110" t="s">
        <v>35</v>
      </c>
      <c r="AB247" s="88">
        <v>1012</v>
      </c>
      <c r="AC247" s="123">
        <v>0.62648221343873522</v>
      </c>
    </row>
    <row r="248" spans="1:37" ht="33" customHeight="1">
      <c r="A248" s="158" t="s">
        <v>57</v>
      </c>
      <c r="B248" s="158" t="s">
        <v>94</v>
      </c>
      <c r="C248" s="158"/>
      <c r="D248" s="158" t="s">
        <v>97</v>
      </c>
      <c r="E248" s="158" t="s">
        <v>98</v>
      </c>
      <c r="F248" s="159" t="s">
        <v>99</v>
      </c>
      <c r="G248" s="160">
        <v>2777</v>
      </c>
      <c r="H248" s="160">
        <v>1298</v>
      </c>
      <c r="I248" s="160">
        <v>1002</v>
      </c>
      <c r="J248" s="160">
        <v>401</v>
      </c>
      <c r="K248" s="160">
        <v>23</v>
      </c>
      <c r="L248" s="160">
        <v>53</v>
      </c>
      <c r="M248" s="162">
        <v>0.46741087504501261</v>
      </c>
      <c r="N248" s="163">
        <v>0.36082102988836873</v>
      </c>
      <c r="O248" s="163">
        <v>0.14440043212099388</v>
      </c>
      <c r="P248" s="163">
        <v>8.2823190493338129E-3</v>
      </c>
      <c r="Q248" s="163">
        <v>1.9085343896290963E-2</v>
      </c>
      <c r="R248" s="163">
        <v>1</v>
      </c>
      <c r="X248" s="111" t="s">
        <v>57</v>
      </c>
      <c r="Y248" s="106">
        <v>2777</v>
      </c>
      <c r="Z248" s="107">
        <v>0.46741087504501261</v>
      </c>
      <c r="AA248" s="112" t="s">
        <v>36</v>
      </c>
      <c r="AB248" s="88">
        <v>743</v>
      </c>
      <c r="AC248" s="123">
        <v>0.6756393001345895</v>
      </c>
    </row>
    <row r="249" spans="1:37" ht="33" customHeight="1">
      <c r="A249" s="158" t="s">
        <v>77</v>
      </c>
      <c r="B249" s="158" t="s">
        <v>94</v>
      </c>
      <c r="C249" s="158"/>
      <c r="D249" s="158" t="s">
        <v>100</v>
      </c>
      <c r="E249" s="158" t="s">
        <v>294</v>
      </c>
      <c r="F249" s="159" t="s">
        <v>295</v>
      </c>
      <c r="G249" s="160">
        <v>7216</v>
      </c>
      <c r="H249" s="160">
        <v>4988</v>
      </c>
      <c r="I249" s="160">
        <v>668</v>
      </c>
      <c r="J249" s="160">
        <v>1462</v>
      </c>
      <c r="K249" s="160">
        <v>79</v>
      </c>
      <c r="L249" s="160">
        <v>19</v>
      </c>
      <c r="M249" s="162">
        <v>0.69124168514412421</v>
      </c>
      <c r="N249" s="163">
        <v>9.2572062084257209E-2</v>
      </c>
      <c r="O249" s="163">
        <v>0.20260532150776053</v>
      </c>
      <c r="P249" s="163">
        <v>1.094789356984479E-2</v>
      </c>
      <c r="Q249" s="163">
        <v>2.6330376940133038E-3</v>
      </c>
      <c r="R249" s="163">
        <v>1</v>
      </c>
      <c r="X249" s="109" t="s">
        <v>77</v>
      </c>
      <c r="Y249" s="106">
        <v>7216</v>
      </c>
      <c r="Z249" s="107">
        <v>0.69124168514412421</v>
      </c>
      <c r="AA249" s="112" t="s">
        <v>37</v>
      </c>
      <c r="AB249" s="88">
        <v>23658</v>
      </c>
      <c r="AC249" s="123">
        <v>0.84850790430298417</v>
      </c>
    </row>
    <row r="250" spans="1:37" ht="33" customHeight="1" thickBot="1">
      <c r="A250" s="158" t="s">
        <v>101</v>
      </c>
      <c r="B250" s="158" t="s">
        <v>102</v>
      </c>
      <c r="C250" s="158"/>
      <c r="D250" s="158" t="s">
        <v>103</v>
      </c>
      <c r="E250" s="158" t="s">
        <v>108</v>
      </c>
      <c r="F250" s="159" t="s">
        <v>296</v>
      </c>
      <c r="G250" s="160">
        <v>1590</v>
      </c>
      <c r="H250" s="160">
        <v>1138</v>
      </c>
      <c r="I250" s="160">
        <v>155</v>
      </c>
      <c r="J250" s="160">
        <v>292</v>
      </c>
      <c r="K250" s="160">
        <v>4</v>
      </c>
      <c r="L250" s="160">
        <v>1</v>
      </c>
      <c r="M250" s="162">
        <v>0.71572327044025152</v>
      </c>
      <c r="N250" s="163">
        <v>9.7484276729559755E-2</v>
      </c>
      <c r="O250" s="163">
        <v>0.18364779874213835</v>
      </c>
      <c r="P250" s="163">
        <v>2.5157232704402514E-3</v>
      </c>
      <c r="Q250" s="163">
        <v>6.2893081761006286E-4</v>
      </c>
      <c r="R250" s="163">
        <v>0.99999999999999989</v>
      </c>
      <c r="X250" s="105" t="s">
        <v>78</v>
      </c>
      <c r="Y250" s="106">
        <v>1590</v>
      </c>
      <c r="Z250" s="107">
        <v>0.71572327044025152</v>
      </c>
      <c r="AA250" s="113" t="s">
        <v>38</v>
      </c>
      <c r="AB250" s="88">
        <v>9253</v>
      </c>
      <c r="AC250" s="123">
        <v>0.85810007565114021</v>
      </c>
    </row>
    <row r="251" spans="1:37" ht="33" customHeight="1" thickBot="1">
      <c r="A251" s="158" t="s">
        <v>80</v>
      </c>
      <c r="B251" s="158" t="s">
        <v>102</v>
      </c>
      <c r="C251" s="158"/>
      <c r="D251" s="158" t="s">
        <v>105</v>
      </c>
      <c r="E251" s="158" t="s">
        <v>108</v>
      </c>
      <c r="F251" s="159" t="s">
        <v>296</v>
      </c>
      <c r="G251" s="160">
        <v>4022</v>
      </c>
      <c r="H251" s="160">
        <v>2446</v>
      </c>
      <c r="I251" s="160">
        <v>420</v>
      </c>
      <c r="J251" s="160">
        <v>1100</v>
      </c>
      <c r="K251" s="160">
        <v>37</v>
      </c>
      <c r="L251" s="160">
        <v>19</v>
      </c>
      <c r="M251" s="162">
        <v>0.60815514669318749</v>
      </c>
      <c r="N251" s="163">
        <v>0.10442565887618101</v>
      </c>
      <c r="O251" s="163">
        <v>0.27349577324714075</v>
      </c>
      <c r="P251" s="163">
        <v>9.1994032819492783E-3</v>
      </c>
      <c r="Q251" s="163">
        <v>4.7240179015415216E-3</v>
      </c>
      <c r="R251" s="163">
        <v>1</v>
      </c>
      <c r="X251" s="111" t="s">
        <v>80</v>
      </c>
      <c r="Y251" s="106">
        <v>4022</v>
      </c>
      <c r="Z251" s="107">
        <v>0.60815514669318749</v>
      </c>
      <c r="AA251" s="7" t="s">
        <v>39</v>
      </c>
      <c r="AB251" s="89">
        <v>34666</v>
      </c>
      <c r="AC251" s="123">
        <v>0.84088155541452725</v>
      </c>
    </row>
    <row r="252" spans="1:37" ht="33" customHeight="1" thickBot="1">
      <c r="A252" s="158" t="s">
        <v>106</v>
      </c>
      <c r="B252" s="158" t="s">
        <v>102</v>
      </c>
      <c r="C252" s="158"/>
      <c r="D252" s="158" t="s">
        <v>107</v>
      </c>
      <c r="E252" s="158" t="s">
        <v>108</v>
      </c>
      <c r="F252" s="164" t="s">
        <v>104</v>
      </c>
      <c r="G252" s="160">
        <v>1187</v>
      </c>
      <c r="H252" s="160">
        <v>612</v>
      </c>
      <c r="I252" s="160">
        <v>187</v>
      </c>
      <c r="J252" s="160">
        <v>261</v>
      </c>
      <c r="K252" s="160">
        <v>51</v>
      </c>
      <c r="L252" s="160">
        <v>76</v>
      </c>
      <c r="M252" s="162">
        <v>0.51558550968828976</v>
      </c>
      <c r="N252" s="163">
        <v>0.15754001684919966</v>
      </c>
      <c r="O252" s="163">
        <v>0.21988205560235888</v>
      </c>
      <c r="P252" s="163">
        <v>4.2965459140690818E-2</v>
      </c>
      <c r="Q252" s="163">
        <v>6.4026958719460819E-2</v>
      </c>
      <c r="R252" s="163">
        <v>0.99999999999999989</v>
      </c>
      <c r="X252" s="105" t="s">
        <v>79</v>
      </c>
      <c r="Y252" s="106">
        <v>1187</v>
      </c>
      <c r="Z252" s="107">
        <v>0.51558550968828976</v>
      </c>
      <c r="AA252" s="104" t="s">
        <v>30</v>
      </c>
      <c r="AB252" s="90">
        <v>0.84088155541452725</v>
      </c>
      <c r="AC252" s="123">
        <v>0.84088155541452725</v>
      </c>
    </row>
    <row r="253" spans="1:37" ht="33" customHeight="1">
      <c r="A253" s="158" t="s">
        <v>36</v>
      </c>
      <c r="B253" s="158" t="s">
        <v>102</v>
      </c>
      <c r="C253" s="158"/>
      <c r="D253" s="158" t="s">
        <v>109</v>
      </c>
      <c r="E253" s="158" t="s">
        <v>108</v>
      </c>
      <c r="F253" s="159" t="s">
        <v>104</v>
      </c>
      <c r="G253" s="160">
        <v>743</v>
      </c>
      <c r="H253" s="160">
        <v>502</v>
      </c>
      <c r="I253" s="160">
        <v>168</v>
      </c>
      <c r="J253" s="160">
        <v>64</v>
      </c>
      <c r="K253" s="160">
        <v>6</v>
      </c>
      <c r="L253" s="160">
        <v>3</v>
      </c>
      <c r="M253" s="162">
        <v>0.6756393001345895</v>
      </c>
      <c r="N253" s="163">
        <v>0.22611036339165544</v>
      </c>
      <c r="O253" s="163">
        <v>8.613728129205922E-2</v>
      </c>
      <c r="P253" s="163">
        <v>8.0753701211305519E-3</v>
      </c>
      <c r="Q253" s="163">
        <v>4.0376850605652759E-3</v>
      </c>
      <c r="R253" s="163">
        <v>1</v>
      </c>
      <c r="X253" s="112" t="s">
        <v>36</v>
      </c>
      <c r="Y253" s="106">
        <v>743</v>
      </c>
      <c r="Z253" s="107">
        <v>0.6756393001345895</v>
      </c>
      <c r="AA253" s="109" t="s">
        <v>40</v>
      </c>
      <c r="AB253" s="88">
        <v>2640</v>
      </c>
      <c r="AC253" s="123">
        <v>0.73750000000000004</v>
      </c>
    </row>
    <row r="254" spans="1:37" ht="33" customHeight="1">
      <c r="A254" s="158" t="s">
        <v>37</v>
      </c>
      <c r="B254" s="158" t="s">
        <v>110</v>
      </c>
      <c r="C254" s="165"/>
      <c r="D254" s="158" t="s">
        <v>111</v>
      </c>
      <c r="E254" s="158" t="s">
        <v>108</v>
      </c>
      <c r="F254" s="159" t="s">
        <v>296</v>
      </c>
      <c r="G254" s="160">
        <v>23658</v>
      </c>
      <c r="H254" s="160">
        <v>20074</v>
      </c>
      <c r="I254" s="160">
        <v>1322</v>
      </c>
      <c r="J254" s="160">
        <v>2175</v>
      </c>
      <c r="K254" s="160">
        <v>76</v>
      </c>
      <c r="L254" s="160">
        <v>11</v>
      </c>
      <c r="M254" s="162">
        <v>0.84850790430298417</v>
      </c>
      <c r="N254" s="163">
        <v>5.5879617888240765E-2</v>
      </c>
      <c r="O254" s="163">
        <v>9.193507481612985E-2</v>
      </c>
      <c r="P254" s="163">
        <v>3.2124439935751121E-3</v>
      </c>
      <c r="Q254" s="163">
        <v>4.64958999070082E-4</v>
      </c>
      <c r="R254" s="163">
        <v>1</v>
      </c>
      <c r="X254" s="112" t="s">
        <v>37</v>
      </c>
      <c r="Y254" s="106">
        <v>23658</v>
      </c>
      <c r="Z254" s="107">
        <v>0.84850790430298417</v>
      </c>
      <c r="AA254" s="105" t="s">
        <v>41</v>
      </c>
      <c r="AB254" s="88">
        <v>7167</v>
      </c>
      <c r="AC254" s="123">
        <v>0.87874982558950743</v>
      </c>
    </row>
    <row r="255" spans="1:37" ht="33" customHeight="1">
      <c r="A255" s="158" t="s">
        <v>38</v>
      </c>
      <c r="B255" s="158" t="s">
        <v>110</v>
      </c>
      <c r="C255" s="158"/>
      <c r="D255" s="158" t="s">
        <v>112</v>
      </c>
      <c r="E255" s="158" t="s">
        <v>108</v>
      </c>
      <c r="F255" s="159" t="s">
        <v>296</v>
      </c>
      <c r="G255" s="160">
        <v>9253</v>
      </c>
      <c r="H255" s="160">
        <v>7940</v>
      </c>
      <c r="I255" s="160">
        <v>554</v>
      </c>
      <c r="J255" s="160">
        <v>726</v>
      </c>
      <c r="K255" s="160">
        <v>21</v>
      </c>
      <c r="L255" s="160">
        <v>12</v>
      </c>
      <c r="M255" s="162">
        <v>0.85810007565114021</v>
      </c>
      <c r="N255" s="163">
        <v>5.9872473792283581E-2</v>
      </c>
      <c r="O255" s="163">
        <v>7.8461039662812065E-2</v>
      </c>
      <c r="P255" s="163">
        <v>2.2695342051226629E-3</v>
      </c>
      <c r="Q255" s="163">
        <v>1.2968766886415216E-3</v>
      </c>
      <c r="R255" s="163">
        <v>1</v>
      </c>
      <c r="X255" s="113" t="s">
        <v>38</v>
      </c>
      <c r="Y255" s="106">
        <v>9253</v>
      </c>
      <c r="Z255" s="107">
        <v>0.85810007565114021</v>
      </c>
      <c r="AA255" s="105" t="s">
        <v>42</v>
      </c>
      <c r="AB255" s="88">
        <v>206</v>
      </c>
      <c r="AC255" s="123">
        <v>0.77669902912621358</v>
      </c>
    </row>
    <row r="256" spans="1:37" ht="33" customHeight="1">
      <c r="A256" s="158" t="s">
        <v>113</v>
      </c>
      <c r="B256" s="158" t="s">
        <v>94</v>
      </c>
      <c r="C256" s="158"/>
      <c r="D256" s="158" t="s">
        <v>114</v>
      </c>
      <c r="E256" s="158" t="s">
        <v>98</v>
      </c>
      <c r="F256" s="159" t="s">
        <v>99</v>
      </c>
      <c r="G256" s="160">
        <v>1012</v>
      </c>
      <c r="H256" s="160">
        <v>634</v>
      </c>
      <c r="I256" s="160">
        <v>120</v>
      </c>
      <c r="J256" s="160">
        <v>207</v>
      </c>
      <c r="K256" s="160">
        <v>34</v>
      </c>
      <c r="L256" s="160">
        <v>17</v>
      </c>
      <c r="M256" s="162">
        <v>0.62648221343873522</v>
      </c>
      <c r="N256" s="163">
        <v>0.11857707509881422</v>
      </c>
      <c r="O256" s="163">
        <v>0.20454545454545456</v>
      </c>
      <c r="P256" s="163">
        <v>3.3596837944664032E-2</v>
      </c>
      <c r="Q256" s="163">
        <v>1.6798418972332016E-2</v>
      </c>
      <c r="R256" s="163">
        <v>1</v>
      </c>
      <c r="X256" s="110" t="s">
        <v>35</v>
      </c>
      <c r="Y256" s="106">
        <v>1012</v>
      </c>
      <c r="Z256" s="107">
        <v>0.62648221343873522</v>
      </c>
      <c r="AA256" s="105" t="s">
        <v>43</v>
      </c>
      <c r="AB256" s="88">
        <v>0</v>
      </c>
      <c r="AC256" s="123" t="s">
        <v>320</v>
      </c>
    </row>
    <row r="257" spans="1:29" ht="33" customHeight="1" thickBot="1">
      <c r="A257" s="166" t="s">
        <v>62</v>
      </c>
      <c r="B257" s="158" t="s">
        <v>94</v>
      </c>
      <c r="C257" s="158"/>
      <c r="D257" s="158" t="s">
        <v>115</v>
      </c>
      <c r="E257" s="167" t="s">
        <v>116</v>
      </c>
      <c r="F257" s="168" t="s">
        <v>117</v>
      </c>
      <c r="G257" s="160">
        <v>2100</v>
      </c>
      <c r="H257" s="160">
        <v>546</v>
      </c>
      <c r="I257" s="160">
        <v>249</v>
      </c>
      <c r="J257" s="160">
        <v>1290</v>
      </c>
      <c r="K257" s="160">
        <v>9</v>
      </c>
      <c r="L257" s="160">
        <v>6</v>
      </c>
      <c r="M257" s="162">
        <v>0.26</v>
      </c>
      <c r="N257" s="163">
        <v>0.11857142857142858</v>
      </c>
      <c r="O257" s="163">
        <v>0.61428571428571432</v>
      </c>
      <c r="P257" s="163">
        <v>4.2857142857142859E-3</v>
      </c>
      <c r="Q257" s="163">
        <v>2.8571428571428571E-3</v>
      </c>
      <c r="R257" s="163">
        <v>1</v>
      </c>
      <c r="X257" s="114" t="s">
        <v>62</v>
      </c>
      <c r="Y257" s="106">
        <v>2100</v>
      </c>
      <c r="Z257" s="107">
        <v>0.26</v>
      </c>
      <c r="AA257" s="105" t="s">
        <v>44</v>
      </c>
      <c r="AB257" s="88">
        <v>5859</v>
      </c>
      <c r="AC257" s="123">
        <v>0.75644307902372421</v>
      </c>
    </row>
    <row r="258" spans="1:29" ht="33" customHeight="1" thickBot="1">
      <c r="A258" s="166" t="s">
        <v>118</v>
      </c>
      <c r="B258" s="158" t="s">
        <v>94</v>
      </c>
      <c r="C258" s="158"/>
      <c r="D258" s="158" t="s">
        <v>119</v>
      </c>
      <c r="E258" s="167" t="s">
        <v>120</v>
      </c>
      <c r="F258" s="168" t="s">
        <v>121</v>
      </c>
      <c r="G258" s="160">
        <v>1437</v>
      </c>
      <c r="H258" s="160">
        <v>492</v>
      </c>
      <c r="I258" s="160">
        <v>131</v>
      </c>
      <c r="J258" s="160">
        <v>814</v>
      </c>
      <c r="K258" s="160">
        <v>0</v>
      </c>
      <c r="L258" s="160">
        <v>0</v>
      </c>
      <c r="M258" s="162"/>
      <c r="N258" s="163"/>
      <c r="O258" s="163"/>
      <c r="P258" s="163"/>
      <c r="Q258" s="163"/>
      <c r="R258" s="163"/>
      <c r="X258" s="115" t="s">
        <v>63</v>
      </c>
      <c r="Y258" s="106">
        <v>1437</v>
      </c>
      <c r="Z258" s="107">
        <v>0</v>
      </c>
      <c r="AA258" s="105" t="s">
        <v>45</v>
      </c>
      <c r="AB258" s="88">
        <v>255</v>
      </c>
      <c r="AC258" s="123">
        <v>0.27450980392156865</v>
      </c>
    </row>
    <row r="259" spans="1:29" ht="33" customHeight="1">
      <c r="A259" s="158" t="s">
        <v>61</v>
      </c>
      <c r="B259" s="158" t="s">
        <v>94</v>
      </c>
      <c r="C259" s="158"/>
      <c r="D259" s="158" t="s">
        <v>122</v>
      </c>
      <c r="E259" s="158" t="s">
        <v>98</v>
      </c>
      <c r="F259" s="159" t="s">
        <v>99</v>
      </c>
      <c r="G259" s="160">
        <v>751</v>
      </c>
      <c r="H259" s="160">
        <v>401</v>
      </c>
      <c r="I259" s="160">
        <v>93</v>
      </c>
      <c r="J259" s="160">
        <v>245</v>
      </c>
      <c r="K259" s="160">
        <v>7</v>
      </c>
      <c r="L259" s="160">
        <v>5</v>
      </c>
      <c r="M259" s="162">
        <v>0.53395472703062585</v>
      </c>
      <c r="N259" s="163">
        <v>0.12383488681757657</v>
      </c>
      <c r="O259" s="163">
        <v>0.32623169107856193</v>
      </c>
      <c r="P259" s="163">
        <v>9.3209054593874838E-3</v>
      </c>
      <c r="Q259" s="163">
        <v>6.6577896138482022E-3</v>
      </c>
      <c r="R259" s="163">
        <v>1</v>
      </c>
      <c r="X259" s="114" t="s">
        <v>61</v>
      </c>
      <c r="Y259" s="106">
        <v>751</v>
      </c>
      <c r="Z259" s="107">
        <v>0.53395472703062585</v>
      </c>
      <c r="AA259" s="105" t="s">
        <v>46</v>
      </c>
      <c r="AB259" s="88">
        <v>185</v>
      </c>
      <c r="AC259" s="123">
        <v>0.46486486486486489</v>
      </c>
    </row>
    <row r="260" spans="1:29" ht="33" customHeight="1" thickBot="1">
      <c r="A260" s="158" t="s">
        <v>123</v>
      </c>
      <c r="B260" s="158" t="s">
        <v>94</v>
      </c>
      <c r="C260" s="158"/>
      <c r="D260" s="158" t="s">
        <v>124</v>
      </c>
      <c r="E260" s="158" t="s">
        <v>98</v>
      </c>
      <c r="F260" s="159" t="s">
        <v>99</v>
      </c>
      <c r="G260" s="160">
        <v>379</v>
      </c>
      <c r="H260" s="160">
        <v>160</v>
      </c>
      <c r="I260" s="160">
        <v>60</v>
      </c>
      <c r="J260" s="160">
        <v>156</v>
      </c>
      <c r="K260" s="160">
        <v>3</v>
      </c>
      <c r="L260" s="160">
        <v>0</v>
      </c>
      <c r="M260" s="162">
        <v>0.42216358839050133</v>
      </c>
      <c r="N260" s="163">
        <v>0.15831134564643801</v>
      </c>
      <c r="O260" s="163">
        <v>0.41160949868073876</v>
      </c>
      <c r="P260" s="163">
        <v>7.9155672823219003E-3</v>
      </c>
      <c r="Q260" s="163">
        <v>0</v>
      </c>
      <c r="R260" s="163">
        <v>1</v>
      </c>
      <c r="X260" s="114" t="s">
        <v>60</v>
      </c>
      <c r="Y260" s="106">
        <v>379</v>
      </c>
      <c r="Z260" s="107">
        <v>0.42216358839050133</v>
      </c>
      <c r="AA260" s="111" t="s">
        <v>47</v>
      </c>
      <c r="AB260" s="88">
        <v>1059</v>
      </c>
      <c r="AC260" s="123">
        <v>0.62134088762983952</v>
      </c>
    </row>
    <row r="261" spans="1:29" ht="33" customHeight="1" thickBot="1">
      <c r="A261" s="158" t="s">
        <v>59</v>
      </c>
      <c r="B261" s="158" t="s">
        <v>102</v>
      </c>
      <c r="C261" s="158"/>
      <c r="D261" s="158" t="s">
        <v>125</v>
      </c>
      <c r="E261" s="158" t="s">
        <v>297</v>
      </c>
      <c r="F261" s="159" t="s">
        <v>298</v>
      </c>
      <c r="G261" s="160">
        <v>432</v>
      </c>
      <c r="H261" s="160">
        <v>199</v>
      </c>
      <c r="I261" s="160">
        <v>78</v>
      </c>
      <c r="J261" s="160">
        <v>153</v>
      </c>
      <c r="K261" s="160">
        <v>2</v>
      </c>
      <c r="L261" s="160">
        <v>0</v>
      </c>
      <c r="M261" s="162">
        <v>0.46064814814814814</v>
      </c>
      <c r="N261" s="163">
        <v>0.18055555555555555</v>
      </c>
      <c r="O261" s="163">
        <v>0.35416666666666669</v>
      </c>
      <c r="P261" s="163">
        <v>4.6296296296296294E-3</v>
      </c>
      <c r="Q261" s="163">
        <v>0</v>
      </c>
      <c r="R261" s="163">
        <v>1</v>
      </c>
      <c r="X261" s="116" t="s">
        <v>59</v>
      </c>
      <c r="Y261" s="106">
        <v>432</v>
      </c>
      <c r="Z261" s="107">
        <v>0.46064814814814814</v>
      </c>
      <c r="AA261" s="8" t="s">
        <v>48</v>
      </c>
      <c r="AB261" s="89">
        <v>17371</v>
      </c>
      <c r="AC261" s="123">
        <v>0.78584997985147664</v>
      </c>
    </row>
    <row r="262" spans="1:29" ht="33" customHeight="1" thickBot="1">
      <c r="A262" s="158" t="s">
        <v>64</v>
      </c>
      <c r="B262" s="158" t="s">
        <v>102</v>
      </c>
      <c r="C262" s="158"/>
      <c r="D262" s="158" t="s">
        <v>126</v>
      </c>
      <c r="E262" s="158" t="s">
        <v>297</v>
      </c>
      <c r="F262" s="159" t="s">
        <v>298</v>
      </c>
      <c r="G262" s="160">
        <v>7815</v>
      </c>
      <c r="H262" s="160">
        <v>4456</v>
      </c>
      <c r="I262" s="160">
        <v>579</v>
      </c>
      <c r="J262" s="160">
        <v>2707</v>
      </c>
      <c r="K262" s="160">
        <v>46</v>
      </c>
      <c r="L262" s="160">
        <v>27</v>
      </c>
      <c r="M262" s="162">
        <v>0.57018554062699933</v>
      </c>
      <c r="N262" s="163">
        <v>7.4088291746641069E-2</v>
      </c>
      <c r="O262" s="163">
        <v>0.34638515674984005</v>
      </c>
      <c r="P262" s="163">
        <v>5.8861164427383237E-3</v>
      </c>
      <c r="Q262" s="163">
        <v>3.4548944337811898E-3</v>
      </c>
      <c r="R262" s="163">
        <v>1</v>
      </c>
      <c r="X262" s="111" t="s">
        <v>64</v>
      </c>
      <c r="Y262" s="106">
        <v>7815</v>
      </c>
      <c r="Z262" s="107">
        <v>0.57018554062699933</v>
      </c>
      <c r="AA262" s="8" t="s">
        <v>48</v>
      </c>
      <c r="AB262" s="90">
        <v>0.78584997985147664</v>
      </c>
      <c r="AC262" s="123">
        <v>0.78584997985147664</v>
      </c>
    </row>
    <row r="263" spans="1:29" ht="33" customHeight="1">
      <c r="A263" s="158" t="s">
        <v>31</v>
      </c>
      <c r="B263" s="158" t="s">
        <v>94</v>
      </c>
      <c r="C263" s="158"/>
      <c r="D263" s="158" t="s">
        <v>127</v>
      </c>
      <c r="E263" s="158" t="s">
        <v>299</v>
      </c>
      <c r="F263" s="159" t="s">
        <v>300</v>
      </c>
      <c r="G263" s="160">
        <v>36241</v>
      </c>
      <c r="H263" s="160">
        <v>31362</v>
      </c>
      <c r="I263" s="160">
        <v>810</v>
      </c>
      <c r="J263" s="160">
        <v>3922</v>
      </c>
      <c r="K263" s="160">
        <v>103</v>
      </c>
      <c r="L263" s="160">
        <v>44</v>
      </c>
      <c r="M263" s="162">
        <v>0.86537347203443615</v>
      </c>
      <c r="N263" s="163">
        <v>2.2350376645236057E-2</v>
      </c>
      <c r="O263" s="163">
        <v>0.10821997185508127</v>
      </c>
      <c r="P263" s="163">
        <v>2.8420849314312519E-3</v>
      </c>
      <c r="Q263" s="163">
        <v>1.2140945338152921E-3</v>
      </c>
      <c r="R263" s="163">
        <v>1</v>
      </c>
      <c r="X263" s="110" t="s">
        <v>31</v>
      </c>
      <c r="Y263" s="106">
        <v>36241</v>
      </c>
      <c r="Z263" s="107">
        <v>0.86537347203443615</v>
      </c>
      <c r="AA263" s="109" t="s">
        <v>49</v>
      </c>
      <c r="AB263" s="88">
        <v>2911</v>
      </c>
      <c r="AC263" s="123">
        <v>0.26313981449673651</v>
      </c>
    </row>
    <row r="264" spans="1:29" ht="33" customHeight="1">
      <c r="A264" s="158" t="s">
        <v>66</v>
      </c>
      <c r="B264" s="158" t="s">
        <v>94</v>
      </c>
      <c r="C264" s="158"/>
      <c r="D264" s="158" t="s">
        <v>128</v>
      </c>
      <c r="E264" s="158" t="s">
        <v>129</v>
      </c>
      <c r="F264" s="159" t="s">
        <v>129</v>
      </c>
      <c r="G264" s="160">
        <v>2164</v>
      </c>
      <c r="H264" s="160">
        <v>780</v>
      </c>
      <c r="I264" s="160">
        <v>151</v>
      </c>
      <c r="J264" s="160">
        <v>1233</v>
      </c>
      <c r="K264" s="160">
        <v>0</v>
      </c>
      <c r="L264" s="160">
        <v>0</v>
      </c>
      <c r="M264" s="162">
        <v>0.36044362292051757</v>
      </c>
      <c r="N264" s="163">
        <v>6.9778188539741215E-2</v>
      </c>
      <c r="O264" s="163">
        <v>0.56977818853974127</v>
      </c>
      <c r="P264" s="163">
        <v>0</v>
      </c>
      <c r="Q264" s="163">
        <v>0</v>
      </c>
      <c r="R264" s="163">
        <v>1</v>
      </c>
      <c r="X264" s="113" t="s">
        <v>66</v>
      </c>
      <c r="Y264" s="106">
        <v>2164</v>
      </c>
      <c r="Z264" s="107">
        <v>0.36044362292051757</v>
      </c>
      <c r="AA264" s="105" t="s">
        <v>50</v>
      </c>
      <c r="AB264" s="88">
        <v>1620</v>
      </c>
      <c r="AC264" s="123">
        <v>0.79691358024691361</v>
      </c>
    </row>
    <row r="265" spans="1:29" ht="33" customHeight="1">
      <c r="A265" s="158" t="s">
        <v>74</v>
      </c>
      <c r="B265" s="158" t="s">
        <v>94</v>
      </c>
      <c r="C265" s="158"/>
      <c r="D265" s="158" t="s">
        <v>130</v>
      </c>
      <c r="E265" s="158" t="s">
        <v>301</v>
      </c>
      <c r="F265" s="159" t="s">
        <v>302</v>
      </c>
      <c r="G265" s="160">
        <v>476</v>
      </c>
      <c r="H265" s="160">
        <v>216</v>
      </c>
      <c r="I265" s="160">
        <v>18</v>
      </c>
      <c r="J265" s="160">
        <v>152</v>
      </c>
      <c r="K265" s="160">
        <v>45</v>
      </c>
      <c r="L265" s="160">
        <v>45</v>
      </c>
      <c r="M265" s="162">
        <v>0.45378151260504201</v>
      </c>
      <c r="N265" s="163">
        <v>3.7815126050420166E-2</v>
      </c>
      <c r="O265" s="163">
        <v>0.31932773109243695</v>
      </c>
      <c r="P265" s="163">
        <v>9.4537815126050417E-2</v>
      </c>
      <c r="Q265" s="163">
        <v>9.4537815126050417E-2</v>
      </c>
      <c r="R265" s="163">
        <v>1</v>
      </c>
      <c r="X265" s="109" t="s">
        <v>74</v>
      </c>
      <c r="Y265" s="106">
        <v>476</v>
      </c>
      <c r="Z265" s="107">
        <v>0.45378151260504201</v>
      </c>
      <c r="AA265" s="105" t="s">
        <v>51</v>
      </c>
      <c r="AB265" s="88">
        <v>4421</v>
      </c>
      <c r="AC265" s="123">
        <v>0.15878760461434066</v>
      </c>
    </row>
    <row r="266" spans="1:29" ht="33" customHeight="1" thickBot="1">
      <c r="A266" s="158" t="s">
        <v>131</v>
      </c>
      <c r="B266" s="158" t="s">
        <v>94</v>
      </c>
      <c r="C266" s="158"/>
      <c r="D266" s="158" t="s">
        <v>132</v>
      </c>
      <c r="E266" s="158" t="s">
        <v>303</v>
      </c>
      <c r="F266" s="159" t="s">
        <v>303</v>
      </c>
      <c r="G266" s="160">
        <v>1906</v>
      </c>
      <c r="H266" s="160">
        <v>529</v>
      </c>
      <c r="I266" s="160">
        <v>134</v>
      </c>
      <c r="J266" s="160">
        <v>766</v>
      </c>
      <c r="K266" s="160">
        <v>180</v>
      </c>
      <c r="L266" s="160">
        <v>297</v>
      </c>
      <c r="M266" s="162">
        <v>0.27754459601259179</v>
      </c>
      <c r="N266" s="163">
        <v>7.0304302203567676E-2</v>
      </c>
      <c r="O266" s="163">
        <v>0.40188877229800629</v>
      </c>
      <c r="P266" s="163">
        <v>9.4438614900314799E-2</v>
      </c>
      <c r="Q266" s="163">
        <v>0.15582371458551941</v>
      </c>
      <c r="R266" s="163">
        <v>1</v>
      </c>
      <c r="X266" s="111" t="s">
        <v>75</v>
      </c>
      <c r="Y266" s="106">
        <v>1906</v>
      </c>
      <c r="Z266" s="107">
        <v>0.27754459601259179</v>
      </c>
      <c r="AA266" s="111" t="s">
        <v>52</v>
      </c>
      <c r="AB266" s="88">
        <v>11335</v>
      </c>
      <c r="AC266" s="123">
        <v>0.72068813409792676</v>
      </c>
    </row>
    <row r="267" spans="1:29" ht="33" customHeight="1" thickBot="1">
      <c r="A267" s="169" t="s">
        <v>133</v>
      </c>
      <c r="B267" s="169" t="s">
        <v>137</v>
      </c>
      <c r="C267" s="169"/>
      <c r="D267" s="169" t="s">
        <v>134</v>
      </c>
      <c r="E267" s="169" t="s">
        <v>135</v>
      </c>
      <c r="F267" s="170" t="s">
        <v>136</v>
      </c>
      <c r="G267" s="160">
        <v>52734</v>
      </c>
      <c r="H267" s="160">
        <v>6490</v>
      </c>
      <c r="I267" s="160">
        <v>12451</v>
      </c>
      <c r="J267" s="160">
        <v>33115</v>
      </c>
      <c r="K267" s="160">
        <v>179</v>
      </c>
      <c r="L267" s="160">
        <v>499</v>
      </c>
      <c r="M267" s="171">
        <v>0.12307050479766375</v>
      </c>
      <c r="N267" s="172">
        <v>0.23610953085296013</v>
      </c>
      <c r="O267" s="172">
        <v>0.6279629840330716</v>
      </c>
      <c r="P267" s="172">
        <v>3.3943945082868738E-3</v>
      </c>
      <c r="Q267" s="172">
        <v>9.4625858080175981E-3</v>
      </c>
      <c r="R267" s="172">
        <v>0.99999999999999989</v>
      </c>
      <c r="Y267" s="106">
        <v>52734</v>
      </c>
      <c r="Z267" s="107">
        <v>0.12307050479766375</v>
      </c>
      <c r="AA267" s="8" t="s">
        <v>53</v>
      </c>
      <c r="AB267" s="89">
        <v>20287</v>
      </c>
      <c r="AC267" s="123">
        <v>0.53867008429043228</v>
      </c>
    </row>
    <row r="268" spans="1:29" ht="33" customHeight="1" thickBot="1">
      <c r="A268" s="158" t="s">
        <v>71</v>
      </c>
      <c r="B268" s="158" t="s">
        <v>137</v>
      </c>
      <c r="C268" s="158" t="s">
        <v>138</v>
      </c>
      <c r="D268" s="158" t="s">
        <v>139</v>
      </c>
      <c r="E268" s="158" t="s">
        <v>140</v>
      </c>
      <c r="F268" s="159" t="s">
        <v>140</v>
      </c>
      <c r="G268" s="160">
        <v>12289</v>
      </c>
      <c r="H268" s="160">
        <v>10708</v>
      </c>
      <c r="I268" s="160">
        <v>1110</v>
      </c>
      <c r="J268" s="160">
        <v>455</v>
      </c>
      <c r="K268" s="160">
        <v>15</v>
      </c>
      <c r="L268" s="160">
        <v>1</v>
      </c>
      <c r="M268" s="162">
        <v>0.87134836032223939</v>
      </c>
      <c r="N268" s="163">
        <v>9.0324680608674421E-2</v>
      </c>
      <c r="O268" s="163">
        <v>3.7024981690943121E-2</v>
      </c>
      <c r="P268" s="163">
        <v>1.2206037920091139E-3</v>
      </c>
      <c r="Q268" s="163">
        <v>8.1373586133940925E-5</v>
      </c>
      <c r="R268" s="163">
        <v>1</v>
      </c>
      <c r="X268" s="117" t="s">
        <v>72</v>
      </c>
      <c r="Y268" s="106">
        <v>12289</v>
      </c>
      <c r="Z268" s="107">
        <v>0.87134836032223939</v>
      </c>
      <c r="AA268" s="8" t="s">
        <v>53</v>
      </c>
      <c r="AB268" s="90">
        <v>0.53867008429043228</v>
      </c>
      <c r="AC268" s="123">
        <v>0.53867008429043228</v>
      </c>
    </row>
    <row r="269" spans="1:29" ht="33" customHeight="1">
      <c r="A269" s="158" t="s">
        <v>29</v>
      </c>
      <c r="B269" s="158" t="s">
        <v>94</v>
      </c>
      <c r="C269" s="158" t="s">
        <v>304</v>
      </c>
      <c r="D269" s="158" t="s">
        <v>141</v>
      </c>
      <c r="E269" s="158" t="s">
        <v>98</v>
      </c>
      <c r="F269" s="159" t="s">
        <v>353</v>
      </c>
      <c r="G269" s="160">
        <v>44768</v>
      </c>
      <c r="H269" s="160">
        <v>37868</v>
      </c>
      <c r="I269" s="160">
        <v>3110</v>
      </c>
      <c r="J269" s="160">
        <v>3600</v>
      </c>
      <c r="K269" s="160">
        <v>123</v>
      </c>
      <c r="L269" s="160">
        <v>67</v>
      </c>
      <c r="M269" s="162">
        <v>0.8458720514653324</v>
      </c>
      <c r="N269" s="163">
        <v>6.9469263759828453E-2</v>
      </c>
      <c r="O269" s="163">
        <v>8.041458184417441E-2</v>
      </c>
      <c r="P269" s="163">
        <v>2.7474982130092922E-3</v>
      </c>
      <c r="Q269" s="163">
        <v>1.4966047176554682E-3</v>
      </c>
      <c r="R269" s="163">
        <v>1</v>
      </c>
      <c r="X269" s="108" t="s">
        <v>34</v>
      </c>
      <c r="Y269" s="106">
        <v>44768</v>
      </c>
      <c r="Z269" s="107">
        <v>0.8458720514653324</v>
      </c>
      <c r="AA269" s="109" t="s">
        <v>54</v>
      </c>
      <c r="AB269" s="88">
        <v>3214</v>
      </c>
      <c r="AC269" s="123">
        <v>0.71561916614810206</v>
      </c>
    </row>
    <row r="270" spans="1:29" ht="33" customHeight="1" thickBot="1">
      <c r="A270" s="158" t="s">
        <v>47</v>
      </c>
      <c r="B270" s="158" t="s">
        <v>142</v>
      </c>
      <c r="C270" s="158" t="s">
        <v>143</v>
      </c>
      <c r="D270" s="158" t="s">
        <v>144</v>
      </c>
      <c r="E270" s="173" t="s">
        <v>354</v>
      </c>
      <c r="F270" s="159" t="s">
        <v>180</v>
      </c>
      <c r="G270" s="160">
        <v>1059</v>
      </c>
      <c r="H270" s="160">
        <v>658</v>
      </c>
      <c r="I270" s="160">
        <v>107</v>
      </c>
      <c r="J270" s="160">
        <v>271</v>
      </c>
      <c r="K270" s="160">
        <v>16</v>
      </c>
      <c r="L270" s="160">
        <v>7</v>
      </c>
      <c r="M270" s="162">
        <v>0.62134088762983952</v>
      </c>
      <c r="N270" s="163">
        <v>0.10103871576959396</v>
      </c>
      <c r="O270" s="163">
        <v>0.25590179414542019</v>
      </c>
      <c r="P270" s="163">
        <v>1.5108593012275733E-2</v>
      </c>
      <c r="Q270" s="163">
        <v>6.6100094428706326E-3</v>
      </c>
      <c r="R270" s="163">
        <v>1</v>
      </c>
      <c r="X270" s="111" t="s">
        <v>47</v>
      </c>
      <c r="Y270" s="106">
        <v>1059</v>
      </c>
      <c r="Z270" s="107">
        <v>0.62134088762983952</v>
      </c>
      <c r="AA270" s="105" t="s">
        <v>55</v>
      </c>
      <c r="AB270" s="88">
        <v>4007</v>
      </c>
      <c r="AC270" s="123">
        <v>0.73820813576241573</v>
      </c>
    </row>
    <row r="271" spans="1:29" ht="33" customHeight="1">
      <c r="A271" s="158" t="s">
        <v>46</v>
      </c>
      <c r="B271" s="158" t="s">
        <v>145</v>
      </c>
      <c r="C271" s="158"/>
      <c r="D271" s="158" t="s">
        <v>146</v>
      </c>
      <c r="E271" s="158" t="s">
        <v>98</v>
      </c>
      <c r="F271" s="159" t="s">
        <v>99</v>
      </c>
      <c r="G271" s="160">
        <v>185</v>
      </c>
      <c r="H271" s="160">
        <v>86</v>
      </c>
      <c r="I271" s="160">
        <v>15</v>
      </c>
      <c r="J271" s="160">
        <v>52</v>
      </c>
      <c r="K271" s="160">
        <v>15</v>
      </c>
      <c r="L271" s="160">
        <v>17</v>
      </c>
      <c r="M271" s="162">
        <v>0.46486486486486489</v>
      </c>
      <c r="N271" s="163">
        <v>8.1081081081081086E-2</v>
      </c>
      <c r="O271" s="163">
        <v>0.2810810810810811</v>
      </c>
      <c r="P271" s="163">
        <v>8.1081081081081086E-2</v>
      </c>
      <c r="Q271" s="163">
        <v>9.1891891891891897E-2</v>
      </c>
      <c r="R271" s="163">
        <v>1</v>
      </c>
      <c r="X271" s="105" t="s">
        <v>46</v>
      </c>
      <c r="Y271" s="106">
        <v>185</v>
      </c>
      <c r="Z271" s="107">
        <v>0.46486486486486489</v>
      </c>
      <c r="AA271" s="105" t="s">
        <v>56</v>
      </c>
      <c r="AB271" s="88">
        <v>1867</v>
      </c>
      <c r="AC271" s="123">
        <v>0.71772897696839855</v>
      </c>
    </row>
    <row r="272" spans="1:29" ht="33" customHeight="1" thickBot="1">
      <c r="A272" s="158" t="s">
        <v>40</v>
      </c>
      <c r="B272" s="158" t="s">
        <v>147</v>
      </c>
      <c r="C272" s="158"/>
      <c r="D272" s="158" t="s">
        <v>148</v>
      </c>
      <c r="E272" s="158" t="s">
        <v>305</v>
      </c>
      <c r="F272" s="159" t="s">
        <v>306</v>
      </c>
      <c r="G272" s="160">
        <v>2640</v>
      </c>
      <c r="H272" s="160">
        <v>1947</v>
      </c>
      <c r="I272" s="160">
        <v>459</v>
      </c>
      <c r="J272" s="160">
        <v>191</v>
      </c>
      <c r="K272" s="160">
        <v>35</v>
      </c>
      <c r="L272" s="160">
        <v>8</v>
      </c>
      <c r="M272" s="162">
        <v>0.73750000000000004</v>
      </c>
      <c r="N272" s="163">
        <v>0.17386363636363636</v>
      </c>
      <c r="O272" s="163">
        <v>7.2348484848484843E-2</v>
      </c>
      <c r="P272" s="163">
        <v>1.3257575757575758E-2</v>
      </c>
      <c r="Q272" s="163">
        <v>3.0303030303030303E-3</v>
      </c>
      <c r="R272" s="163">
        <v>1</v>
      </c>
      <c r="X272" s="109" t="s">
        <v>40</v>
      </c>
      <c r="Y272" s="106">
        <v>2640</v>
      </c>
      <c r="Z272" s="107">
        <v>0.73750000000000004</v>
      </c>
      <c r="AA272" s="111" t="s">
        <v>57</v>
      </c>
      <c r="AB272" s="88">
        <v>2777</v>
      </c>
      <c r="AC272" s="123">
        <v>0.46741087504501261</v>
      </c>
    </row>
    <row r="273" spans="1:29" ht="33" customHeight="1" thickBot="1">
      <c r="A273" s="158" t="s">
        <v>41</v>
      </c>
      <c r="B273" s="158" t="s">
        <v>145</v>
      </c>
      <c r="C273" s="158"/>
      <c r="D273" s="158" t="s">
        <v>149</v>
      </c>
      <c r="E273" s="167" t="s">
        <v>355</v>
      </c>
      <c r="F273" s="168" t="s">
        <v>356</v>
      </c>
      <c r="G273" s="160">
        <v>7167</v>
      </c>
      <c r="H273" s="160">
        <v>6298</v>
      </c>
      <c r="I273" s="160">
        <v>259</v>
      </c>
      <c r="J273" s="160">
        <v>480</v>
      </c>
      <c r="K273" s="160">
        <v>110</v>
      </c>
      <c r="L273" s="160">
        <v>20</v>
      </c>
      <c r="M273" s="162">
        <v>0.87874982558950743</v>
      </c>
      <c r="N273" s="163">
        <v>3.6137854053299848E-2</v>
      </c>
      <c r="O273" s="163">
        <v>6.6973629133528667E-2</v>
      </c>
      <c r="P273" s="163">
        <v>1.5348123343100321E-2</v>
      </c>
      <c r="Q273" s="163">
        <v>2.7905678805636948E-3</v>
      </c>
      <c r="R273" s="163">
        <v>0.99999999999999989</v>
      </c>
      <c r="X273" s="105" t="s">
        <v>41</v>
      </c>
      <c r="Y273" s="106">
        <v>7167</v>
      </c>
      <c r="Z273" s="107">
        <v>0.87874982558950743</v>
      </c>
      <c r="AA273" s="8" t="s">
        <v>58</v>
      </c>
      <c r="AB273" s="91">
        <v>11865</v>
      </c>
      <c r="AC273" s="123">
        <v>0.6654867256637168</v>
      </c>
    </row>
    <row r="274" spans="1:29" ht="33" customHeight="1" thickBot="1">
      <c r="A274" s="158" t="s">
        <v>45</v>
      </c>
      <c r="B274" s="158" t="s">
        <v>145</v>
      </c>
      <c r="C274" s="158"/>
      <c r="D274" s="158" t="s">
        <v>150</v>
      </c>
      <c r="E274" s="158" t="s">
        <v>151</v>
      </c>
      <c r="F274" s="159" t="s">
        <v>151</v>
      </c>
      <c r="G274" s="160">
        <v>255</v>
      </c>
      <c r="H274" s="160">
        <v>70</v>
      </c>
      <c r="I274" s="160">
        <v>12</v>
      </c>
      <c r="J274" s="160">
        <v>16</v>
      </c>
      <c r="K274" s="160">
        <v>68</v>
      </c>
      <c r="L274" s="160">
        <v>89</v>
      </c>
      <c r="M274" s="162">
        <v>0.27450980392156865</v>
      </c>
      <c r="N274" s="163">
        <v>4.7058823529411764E-2</v>
      </c>
      <c r="O274" s="163">
        <v>6.2745098039215685E-2</v>
      </c>
      <c r="P274" s="163">
        <v>0.26666666666666666</v>
      </c>
      <c r="Q274" s="163">
        <v>0.34901960784313724</v>
      </c>
      <c r="R274" s="163">
        <v>1</v>
      </c>
      <c r="X274" s="105" t="s">
        <v>45</v>
      </c>
      <c r="Y274" s="106">
        <v>255</v>
      </c>
      <c r="Z274" s="107">
        <v>0.27450980392156865</v>
      </c>
      <c r="AA274" s="8" t="s">
        <v>58</v>
      </c>
      <c r="AB274" s="90">
        <v>0.6654867256637168</v>
      </c>
      <c r="AC274" s="123">
        <v>0.6654867256637168</v>
      </c>
    </row>
    <row r="275" spans="1:29" ht="33" customHeight="1">
      <c r="A275" s="158" t="s">
        <v>44</v>
      </c>
      <c r="B275" s="158" t="s">
        <v>145</v>
      </c>
      <c r="C275" s="158"/>
      <c r="D275" s="158" t="s">
        <v>152</v>
      </c>
      <c r="E275" s="158" t="s">
        <v>307</v>
      </c>
      <c r="F275" s="159" t="s">
        <v>308</v>
      </c>
      <c r="G275" s="160">
        <v>5859</v>
      </c>
      <c r="H275" s="160">
        <v>4432</v>
      </c>
      <c r="I275" s="160">
        <v>266</v>
      </c>
      <c r="J275" s="160">
        <v>922</v>
      </c>
      <c r="K275" s="160">
        <v>202</v>
      </c>
      <c r="L275" s="160">
        <v>37</v>
      </c>
      <c r="M275" s="162">
        <v>0.75644307902372421</v>
      </c>
      <c r="N275" s="163">
        <v>4.5400238948626048E-2</v>
      </c>
      <c r="O275" s="163">
        <v>0.15736473800989931</v>
      </c>
      <c r="P275" s="163">
        <v>3.4476873186550606E-2</v>
      </c>
      <c r="Q275" s="163">
        <v>6.3150708311998632E-3</v>
      </c>
      <c r="R275" s="163">
        <v>1</v>
      </c>
      <c r="X275" s="105" t="s">
        <v>44</v>
      </c>
      <c r="Y275" s="106">
        <v>5859</v>
      </c>
      <c r="Z275" s="107">
        <v>0.75644307902372421</v>
      </c>
      <c r="AA275" s="116" t="s">
        <v>59</v>
      </c>
      <c r="AB275" s="88">
        <v>432</v>
      </c>
      <c r="AC275" s="123">
        <v>0.46064814814814814</v>
      </c>
    </row>
    <row r="276" spans="1:29" ht="33" customHeight="1" thickBot="1">
      <c r="A276" s="158" t="s">
        <v>87</v>
      </c>
      <c r="B276" s="158" t="s">
        <v>145</v>
      </c>
      <c r="C276" s="158"/>
      <c r="D276" s="158" t="s">
        <v>153</v>
      </c>
      <c r="E276" s="158" t="s">
        <v>154</v>
      </c>
      <c r="F276" s="159" t="s">
        <v>155</v>
      </c>
      <c r="G276" s="160">
        <v>449</v>
      </c>
      <c r="H276" s="160">
        <v>239</v>
      </c>
      <c r="I276" s="160">
        <v>29</v>
      </c>
      <c r="J276" s="160">
        <v>88</v>
      </c>
      <c r="K276" s="160">
        <v>35</v>
      </c>
      <c r="L276" s="160">
        <v>58</v>
      </c>
      <c r="M276" s="162">
        <v>0.53229398663697103</v>
      </c>
      <c r="N276" s="163">
        <v>6.4587973273942098E-2</v>
      </c>
      <c r="O276" s="163">
        <v>0.19599109131403117</v>
      </c>
      <c r="P276" s="163">
        <v>7.7951002227171495E-2</v>
      </c>
      <c r="Q276" s="163">
        <v>0.1291759465478842</v>
      </c>
      <c r="R276" s="163">
        <v>0.99999999999999989</v>
      </c>
      <c r="X276" s="118" t="s">
        <v>87</v>
      </c>
      <c r="Y276" s="106">
        <v>449</v>
      </c>
      <c r="Z276" s="107">
        <v>0.53229398663697103</v>
      </c>
      <c r="AA276" s="114" t="s">
        <v>60</v>
      </c>
      <c r="AB276" s="88">
        <v>379</v>
      </c>
      <c r="AC276" s="123">
        <v>0.42216358839050133</v>
      </c>
    </row>
    <row r="277" spans="1:29" ht="33" customHeight="1">
      <c r="A277" s="158" t="s">
        <v>156</v>
      </c>
      <c r="B277" s="158" t="s">
        <v>145</v>
      </c>
      <c r="C277" s="158"/>
      <c r="D277" s="158" t="s">
        <v>157</v>
      </c>
      <c r="E277" s="158" t="s">
        <v>98</v>
      </c>
      <c r="F277" s="159" t="s">
        <v>99</v>
      </c>
      <c r="G277" s="160">
        <v>206</v>
      </c>
      <c r="H277" s="160">
        <v>160</v>
      </c>
      <c r="I277" s="160">
        <v>12</v>
      </c>
      <c r="J277" s="160">
        <v>20</v>
      </c>
      <c r="K277" s="160">
        <v>11</v>
      </c>
      <c r="L277" s="160">
        <v>3</v>
      </c>
      <c r="M277" s="162">
        <v>0.77669902912621358</v>
      </c>
      <c r="N277" s="163">
        <v>5.8252427184466021E-2</v>
      </c>
      <c r="O277" s="163">
        <v>9.7087378640776698E-2</v>
      </c>
      <c r="P277" s="163">
        <v>5.3398058252427182E-2</v>
      </c>
      <c r="Q277" s="163">
        <v>1.4563106796116505E-2</v>
      </c>
      <c r="R277" s="163">
        <v>0.99999999999999989</v>
      </c>
      <c r="X277" s="105" t="s">
        <v>42</v>
      </c>
      <c r="Y277" s="106">
        <v>206</v>
      </c>
      <c r="Z277" s="107">
        <v>0.77669902912621358</v>
      </c>
      <c r="AA277" s="114" t="s">
        <v>61</v>
      </c>
      <c r="AB277" s="88">
        <v>751</v>
      </c>
      <c r="AC277" s="123">
        <v>0.53395472703062585</v>
      </c>
    </row>
    <row r="278" spans="1:29" ht="33" customHeight="1" thickBot="1">
      <c r="A278" s="158" t="s">
        <v>158</v>
      </c>
      <c r="B278" s="158" t="s">
        <v>145</v>
      </c>
      <c r="C278" s="158"/>
      <c r="D278" s="158" t="s">
        <v>159</v>
      </c>
      <c r="E278" s="158" t="s">
        <v>160</v>
      </c>
      <c r="F278" s="159" t="s">
        <v>161</v>
      </c>
      <c r="G278" s="160">
        <v>0</v>
      </c>
      <c r="H278" s="160">
        <v>0</v>
      </c>
      <c r="I278" s="160">
        <v>0</v>
      </c>
      <c r="J278" s="160">
        <v>0</v>
      </c>
      <c r="K278" s="160">
        <v>0</v>
      </c>
      <c r="L278" s="160">
        <v>0</v>
      </c>
      <c r="M278" s="162" t="e">
        <v>#DIV/0!</v>
      </c>
      <c r="N278" s="163" t="e">
        <v>#DIV/0!</v>
      </c>
      <c r="O278" s="163" t="e">
        <v>#DIV/0!</v>
      </c>
      <c r="P278" s="163" t="e">
        <v>#DIV/0!</v>
      </c>
      <c r="Q278" s="163" t="e">
        <v>#DIV/0!</v>
      </c>
      <c r="R278" s="163" t="e">
        <v>#DIV/0!</v>
      </c>
      <c r="X278" s="105" t="s">
        <v>43</v>
      </c>
      <c r="Y278" s="106">
        <v>0</v>
      </c>
      <c r="Z278" s="107" t="s">
        <v>320</v>
      </c>
      <c r="AA278" s="114" t="s">
        <v>62</v>
      </c>
      <c r="AB278" s="88">
        <v>2100</v>
      </c>
      <c r="AC278" s="123">
        <v>0.26</v>
      </c>
    </row>
    <row r="279" spans="1:29" ht="33" customHeight="1" thickBot="1">
      <c r="A279" s="158" t="s">
        <v>67</v>
      </c>
      <c r="B279" s="158" t="s">
        <v>162</v>
      </c>
      <c r="C279" s="158" t="s">
        <v>143</v>
      </c>
      <c r="D279" s="158" t="s">
        <v>163</v>
      </c>
      <c r="E279" s="158" t="s">
        <v>179</v>
      </c>
      <c r="F279" s="159" t="s">
        <v>180</v>
      </c>
      <c r="G279" s="160">
        <v>485</v>
      </c>
      <c r="H279" s="160">
        <v>266</v>
      </c>
      <c r="I279" s="160">
        <v>160</v>
      </c>
      <c r="J279" s="160">
        <v>38</v>
      </c>
      <c r="K279" s="160">
        <v>13</v>
      </c>
      <c r="L279" s="160">
        <v>8</v>
      </c>
      <c r="M279" s="162">
        <v>0.54845360824742273</v>
      </c>
      <c r="N279" s="163">
        <v>0.32989690721649484</v>
      </c>
      <c r="O279" s="163">
        <v>7.8350515463917525E-2</v>
      </c>
      <c r="P279" s="163">
        <v>2.6804123711340205E-2</v>
      </c>
      <c r="Q279" s="163">
        <v>1.6494845360824743E-2</v>
      </c>
      <c r="R279" s="163">
        <v>1</v>
      </c>
      <c r="X279" s="119" t="s">
        <v>67</v>
      </c>
      <c r="Y279" s="106">
        <v>485</v>
      </c>
      <c r="Z279" s="107">
        <v>0.54845360824742273</v>
      </c>
      <c r="AA279" s="115" t="s">
        <v>63</v>
      </c>
      <c r="AB279" s="88">
        <v>1437</v>
      </c>
      <c r="AC279" s="123">
        <v>0</v>
      </c>
    </row>
    <row r="280" spans="1:29" ht="33" customHeight="1" thickBot="1">
      <c r="A280" s="158" t="s">
        <v>32</v>
      </c>
      <c r="B280" s="158" t="s">
        <v>94</v>
      </c>
      <c r="C280" s="158"/>
      <c r="D280" s="158" t="s">
        <v>164</v>
      </c>
      <c r="E280" s="166" t="s">
        <v>309</v>
      </c>
      <c r="F280" s="159" t="s">
        <v>310</v>
      </c>
      <c r="G280" s="160">
        <v>40148</v>
      </c>
      <c r="H280" s="160">
        <v>32892</v>
      </c>
      <c r="I280" s="160">
        <v>2954</v>
      </c>
      <c r="J280" s="160">
        <v>4256</v>
      </c>
      <c r="K280" s="160">
        <v>33</v>
      </c>
      <c r="L280" s="160">
        <v>13</v>
      </c>
      <c r="M280" s="162">
        <v>0.81926870578858224</v>
      </c>
      <c r="N280" s="163">
        <v>7.3577762279565612E-2</v>
      </c>
      <c r="O280" s="163">
        <v>0.10600777124638837</v>
      </c>
      <c r="P280" s="163">
        <v>8.2195875261532327E-4</v>
      </c>
      <c r="Q280" s="163">
        <v>3.2380193284846072E-4</v>
      </c>
      <c r="R280" s="163">
        <v>1</v>
      </c>
      <c r="X280" s="117" t="s">
        <v>73</v>
      </c>
      <c r="Y280" s="106">
        <v>40148</v>
      </c>
      <c r="Z280" s="107">
        <v>0.81926870578858224</v>
      </c>
      <c r="AA280" s="111" t="s">
        <v>64</v>
      </c>
      <c r="AB280" s="88">
        <v>7815</v>
      </c>
      <c r="AC280" s="123">
        <v>0.57018554062699933</v>
      </c>
    </row>
    <row r="281" spans="1:29" ht="33" customHeight="1" thickBot="1">
      <c r="A281" s="158" t="s">
        <v>69</v>
      </c>
      <c r="B281" s="158" t="s">
        <v>94</v>
      </c>
      <c r="C281" s="158"/>
      <c r="D281" s="158" t="s">
        <v>165</v>
      </c>
      <c r="E281" s="158" t="s">
        <v>311</v>
      </c>
      <c r="F281" s="159" t="s">
        <v>311</v>
      </c>
      <c r="G281" s="160">
        <v>1946</v>
      </c>
      <c r="H281" s="160">
        <v>1174</v>
      </c>
      <c r="I281" s="160">
        <v>604</v>
      </c>
      <c r="J281" s="160">
        <v>105</v>
      </c>
      <c r="K281" s="160">
        <v>30</v>
      </c>
      <c r="L281" s="160">
        <v>33</v>
      </c>
      <c r="M281" s="162">
        <v>0.60328879753340181</v>
      </c>
      <c r="N281" s="163">
        <v>0.31038026721479961</v>
      </c>
      <c r="O281" s="163">
        <v>5.3956834532374098E-2</v>
      </c>
      <c r="P281" s="163">
        <v>1.5416238437821172E-2</v>
      </c>
      <c r="Q281" s="163">
        <v>1.695786228160329E-2</v>
      </c>
      <c r="R281" s="163">
        <v>1</v>
      </c>
      <c r="X281" s="111" t="s">
        <v>69</v>
      </c>
      <c r="Y281" s="106">
        <v>1946</v>
      </c>
      <c r="Z281" s="107">
        <v>0.60328879753340181</v>
      </c>
      <c r="AA281" s="8" t="s">
        <v>65</v>
      </c>
      <c r="AB281" s="89">
        <v>12914</v>
      </c>
      <c r="AC281" s="123">
        <v>0.44618243766455012</v>
      </c>
    </row>
    <row r="282" spans="1:29" ht="33" customHeight="1" thickBot="1">
      <c r="A282" s="158" t="s">
        <v>68</v>
      </c>
      <c r="B282" s="158" t="s">
        <v>162</v>
      </c>
      <c r="C282" s="158" t="s">
        <v>143</v>
      </c>
      <c r="D282" s="158" t="s">
        <v>166</v>
      </c>
      <c r="E282" s="158" t="s">
        <v>167</v>
      </c>
      <c r="F282" s="159" t="s">
        <v>168</v>
      </c>
      <c r="G282" s="160">
        <v>46</v>
      </c>
      <c r="H282" s="160">
        <v>3</v>
      </c>
      <c r="I282" s="160">
        <v>11</v>
      </c>
      <c r="J282" s="160">
        <v>18</v>
      </c>
      <c r="K282" s="160">
        <v>5</v>
      </c>
      <c r="L282" s="160">
        <v>9</v>
      </c>
      <c r="M282" s="162">
        <v>6.5217391304347824E-2</v>
      </c>
      <c r="N282" s="163">
        <v>0.2391304347826087</v>
      </c>
      <c r="O282" s="163">
        <v>0.39130434782608697</v>
      </c>
      <c r="P282" s="163">
        <v>0.10869565217391304</v>
      </c>
      <c r="Q282" s="163">
        <v>0.19565217391304349</v>
      </c>
      <c r="R282" s="163">
        <v>1</v>
      </c>
      <c r="X282" s="109" t="s">
        <v>68</v>
      </c>
      <c r="Y282" s="106">
        <v>46</v>
      </c>
      <c r="Z282" s="107">
        <v>6.5217391304347824E-2</v>
      </c>
      <c r="AA282" s="8" t="s">
        <v>65</v>
      </c>
      <c r="AB282" s="90">
        <v>0.44618243766455012</v>
      </c>
      <c r="AC282" s="123">
        <v>0.44618243766455012</v>
      </c>
    </row>
    <row r="283" spans="1:29" ht="33" customHeight="1">
      <c r="A283" s="158" t="s">
        <v>169</v>
      </c>
      <c r="B283" s="158" t="s">
        <v>170</v>
      </c>
      <c r="C283" s="158"/>
      <c r="D283" s="158" t="s">
        <v>171</v>
      </c>
      <c r="E283" s="158" t="s">
        <v>312</v>
      </c>
      <c r="F283" s="159" t="s">
        <v>313</v>
      </c>
      <c r="G283" s="160">
        <v>9619</v>
      </c>
      <c r="H283" s="160">
        <v>6656</v>
      </c>
      <c r="I283" s="160">
        <v>1334</v>
      </c>
      <c r="J283" s="160">
        <v>1546</v>
      </c>
      <c r="K283" s="160">
        <v>63</v>
      </c>
      <c r="L283" s="160">
        <v>20</v>
      </c>
      <c r="M283" s="162">
        <v>0.69196382160307723</v>
      </c>
      <c r="N283" s="163">
        <v>0.13868385487056867</v>
      </c>
      <c r="O283" s="163">
        <v>0.16072356793845513</v>
      </c>
      <c r="P283" s="163">
        <v>6.5495373739473959E-3</v>
      </c>
      <c r="Q283" s="163">
        <v>2.0792182139515543E-3</v>
      </c>
      <c r="R283" s="163">
        <v>0.99999999999999989</v>
      </c>
      <c r="X283" s="109" t="s">
        <v>82</v>
      </c>
      <c r="Y283" s="106">
        <v>9619</v>
      </c>
      <c r="Z283" s="107">
        <v>0.69196382160307723</v>
      </c>
      <c r="AA283" s="120" t="s">
        <v>31</v>
      </c>
      <c r="AB283" s="88">
        <v>36241</v>
      </c>
      <c r="AC283" s="123">
        <v>0.86537347203443615</v>
      </c>
    </row>
    <row r="284" spans="1:29" ht="33" customHeight="1" thickBot="1">
      <c r="A284" s="158" t="s">
        <v>172</v>
      </c>
      <c r="B284" s="158" t="s">
        <v>94</v>
      </c>
      <c r="C284" s="165"/>
      <c r="D284" s="158" t="s">
        <v>173</v>
      </c>
      <c r="E284" s="158" t="s">
        <v>98</v>
      </c>
      <c r="F284" s="159" t="s">
        <v>99</v>
      </c>
      <c r="G284" s="160">
        <v>8721</v>
      </c>
      <c r="H284" s="160">
        <v>6510</v>
      </c>
      <c r="I284" s="160">
        <v>1324</v>
      </c>
      <c r="J284" s="160">
        <v>801</v>
      </c>
      <c r="K284" s="160">
        <v>66</v>
      </c>
      <c r="L284" s="160">
        <v>20</v>
      </c>
      <c r="M284" s="162">
        <v>0.74647402820777431</v>
      </c>
      <c r="N284" s="163">
        <v>0.15181745212704964</v>
      </c>
      <c r="O284" s="163">
        <v>9.1847265221878222E-2</v>
      </c>
      <c r="P284" s="163">
        <v>7.5679394564843478E-3</v>
      </c>
      <c r="Q284" s="163">
        <v>2.293314986813439E-3</v>
      </c>
      <c r="R284" s="163">
        <v>1</v>
      </c>
      <c r="X284" s="105" t="s">
        <v>83</v>
      </c>
      <c r="Y284" s="106">
        <v>8721</v>
      </c>
      <c r="Z284" s="107">
        <v>0.74647402820777431</v>
      </c>
      <c r="AA284" s="121" t="s">
        <v>66</v>
      </c>
      <c r="AB284" s="88">
        <v>2164</v>
      </c>
      <c r="AC284" s="123">
        <v>0.36044362292051757</v>
      </c>
    </row>
    <row r="285" spans="1:29" ht="33" customHeight="1" thickBot="1">
      <c r="A285" s="158" t="s">
        <v>84</v>
      </c>
      <c r="B285" s="158" t="s">
        <v>94</v>
      </c>
      <c r="C285" s="158"/>
      <c r="D285" s="158" t="s">
        <v>174</v>
      </c>
      <c r="E285" s="158" t="s">
        <v>98</v>
      </c>
      <c r="F285" s="159" t="s">
        <v>99</v>
      </c>
      <c r="G285" s="160">
        <v>148</v>
      </c>
      <c r="H285" s="160">
        <v>69</v>
      </c>
      <c r="I285" s="160">
        <v>54</v>
      </c>
      <c r="J285" s="160">
        <v>13</v>
      </c>
      <c r="K285" s="160">
        <v>7</v>
      </c>
      <c r="L285" s="160">
        <v>5</v>
      </c>
      <c r="M285" s="162">
        <v>0.46621621621621623</v>
      </c>
      <c r="N285" s="163">
        <v>0.36486486486486486</v>
      </c>
      <c r="O285" s="163">
        <v>8.7837837837837843E-2</v>
      </c>
      <c r="P285" s="163">
        <v>4.72972972972973E-2</v>
      </c>
      <c r="Q285" s="163">
        <v>3.3783783783783786E-2</v>
      </c>
      <c r="R285" s="163">
        <v>1</v>
      </c>
      <c r="X285" s="111" t="s">
        <v>84</v>
      </c>
      <c r="Y285" s="106">
        <v>148</v>
      </c>
      <c r="Z285" s="107">
        <v>0.46621621621621623</v>
      </c>
      <c r="AA285" s="8" t="s">
        <v>321</v>
      </c>
      <c r="AB285" s="89">
        <v>38405</v>
      </c>
      <c r="AC285" s="123">
        <v>0.83692227574534561</v>
      </c>
    </row>
    <row r="286" spans="1:29" ht="33" customHeight="1" thickBot="1">
      <c r="A286" s="158" t="s">
        <v>175</v>
      </c>
      <c r="B286" s="158" t="s">
        <v>94</v>
      </c>
      <c r="C286" s="158"/>
      <c r="D286" s="158" t="s">
        <v>176</v>
      </c>
      <c r="E286" s="158" t="s">
        <v>98</v>
      </c>
      <c r="F286" s="159" t="s">
        <v>99</v>
      </c>
      <c r="G286" s="160">
        <v>35</v>
      </c>
      <c r="H286" s="160">
        <v>22</v>
      </c>
      <c r="I286" s="160">
        <v>3</v>
      </c>
      <c r="J286" s="160">
        <v>8</v>
      </c>
      <c r="K286" s="160">
        <v>0</v>
      </c>
      <c r="L286" s="160">
        <v>2</v>
      </c>
      <c r="M286" s="162">
        <v>0.62857142857142856</v>
      </c>
      <c r="N286" s="163">
        <v>8.5714285714285715E-2</v>
      </c>
      <c r="O286" s="163">
        <v>0.22857142857142856</v>
      </c>
      <c r="P286" s="163">
        <v>0</v>
      </c>
      <c r="Q286" s="163">
        <v>5.7142857142857141E-2</v>
      </c>
      <c r="R286" s="163">
        <v>1</v>
      </c>
      <c r="X286" s="119" t="s">
        <v>86</v>
      </c>
      <c r="Y286" s="106">
        <v>35</v>
      </c>
      <c r="Z286" s="107">
        <v>0.62857142857142856</v>
      </c>
      <c r="AA286" s="8" t="s">
        <v>321</v>
      </c>
      <c r="AB286" s="90">
        <v>0.83692227574534561</v>
      </c>
      <c r="AC286" s="123">
        <v>0.83692227574534561</v>
      </c>
    </row>
    <row r="287" spans="1:29" ht="33" customHeight="1">
      <c r="A287" s="158" t="s">
        <v>177</v>
      </c>
      <c r="B287" s="158" t="s">
        <v>94</v>
      </c>
      <c r="C287" s="158"/>
      <c r="D287" s="158" t="s">
        <v>178</v>
      </c>
      <c r="E287" s="158" t="s">
        <v>179</v>
      </c>
      <c r="F287" s="159" t="s">
        <v>180</v>
      </c>
      <c r="G287" s="160">
        <v>39</v>
      </c>
      <c r="H287" s="160">
        <v>5</v>
      </c>
      <c r="I287" s="160">
        <v>10</v>
      </c>
      <c r="J287" s="160">
        <v>18</v>
      </c>
      <c r="K287" s="160">
        <v>0</v>
      </c>
      <c r="L287" s="160">
        <v>6</v>
      </c>
      <c r="M287" s="162">
        <v>0.12820512820512819</v>
      </c>
      <c r="N287" s="163">
        <v>0.25641025641025639</v>
      </c>
      <c r="O287" s="163">
        <v>0.46153846153846156</v>
      </c>
      <c r="P287" s="163">
        <v>0</v>
      </c>
      <c r="Q287" s="163">
        <v>0.15384615384615385</v>
      </c>
      <c r="R287" s="163">
        <v>1</v>
      </c>
      <c r="Y287" s="106">
        <v>39</v>
      </c>
      <c r="Z287" s="107">
        <v>0.12820512820512819</v>
      </c>
      <c r="AA287" s="119" t="s">
        <v>67</v>
      </c>
      <c r="AB287" s="88">
        <v>485</v>
      </c>
      <c r="AC287" s="123">
        <v>0.54845360824742273</v>
      </c>
    </row>
    <row r="288" spans="1:29" ht="33" customHeight="1">
      <c r="A288" s="158" t="s">
        <v>181</v>
      </c>
      <c r="B288" s="158" t="s">
        <v>94</v>
      </c>
      <c r="C288" s="158"/>
      <c r="D288" s="158" t="s">
        <v>182</v>
      </c>
      <c r="E288" s="158" t="s">
        <v>140</v>
      </c>
      <c r="F288" s="159" t="s">
        <v>140</v>
      </c>
      <c r="G288" s="160">
        <v>382</v>
      </c>
      <c r="H288" s="160">
        <v>18</v>
      </c>
      <c r="I288" s="160">
        <v>36</v>
      </c>
      <c r="J288" s="160">
        <v>260</v>
      </c>
      <c r="K288" s="160">
        <v>4</v>
      </c>
      <c r="L288" s="160">
        <v>64</v>
      </c>
      <c r="M288" s="162">
        <v>4.712041884816754E-2</v>
      </c>
      <c r="N288" s="163">
        <v>9.4240837696335081E-2</v>
      </c>
      <c r="O288" s="163">
        <v>0.68062827225130895</v>
      </c>
      <c r="P288" s="163">
        <v>1.0471204188481676E-2</v>
      </c>
      <c r="Q288" s="163">
        <v>0.16753926701570682</v>
      </c>
      <c r="R288" s="163">
        <v>1</v>
      </c>
      <c r="Y288" s="106">
        <v>382</v>
      </c>
      <c r="Z288" s="107">
        <v>4.712041884816754E-2</v>
      </c>
      <c r="AA288" s="109" t="s">
        <v>68</v>
      </c>
      <c r="AB288" s="88">
        <v>46</v>
      </c>
      <c r="AC288" s="123">
        <v>6.5217391304347824E-2</v>
      </c>
    </row>
    <row r="289" spans="1:29" ht="33" customHeight="1" thickBot="1">
      <c r="A289" s="158" t="s">
        <v>183</v>
      </c>
      <c r="B289" s="158" t="s">
        <v>94</v>
      </c>
      <c r="C289" s="158"/>
      <c r="D289" s="158" t="s">
        <v>184</v>
      </c>
      <c r="E289" s="158" t="s">
        <v>185</v>
      </c>
      <c r="F289" s="159" t="s">
        <v>186</v>
      </c>
      <c r="G289" s="160">
        <v>45</v>
      </c>
      <c r="H289" s="160">
        <v>0</v>
      </c>
      <c r="I289" s="160">
        <v>9</v>
      </c>
      <c r="J289" s="160">
        <v>32</v>
      </c>
      <c r="K289" s="160">
        <v>1</v>
      </c>
      <c r="L289" s="160">
        <v>3</v>
      </c>
      <c r="M289" s="162">
        <v>0</v>
      </c>
      <c r="N289" s="163">
        <v>0.2</v>
      </c>
      <c r="O289" s="163">
        <v>0.71111111111111114</v>
      </c>
      <c r="P289" s="163">
        <v>2.2222222222222223E-2</v>
      </c>
      <c r="Q289" s="163">
        <v>6.6666666666666666E-2</v>
      </c>
      <c r="R289" s="163">
        <v>1.0000000000000002</v>
      </c>
      <c r="Y289" s="106">
        <v>45</v>
      </c>
      <c r="Z289" s="107">
        <v>0</v>
      </c>
      <c r="AA289" s="111" t="s">
        <v>69</v>
      </c>
      <c r="AB289" s="88">
        <v>1946</v>
      </c>
      <c r="AC289" s="123">
        <v>0.60328879753340181</v>
      </c>
    </row>
    <row r="290" spans="1:29" ht="33" customHeight="1" thickBot="1">
      <c r="A290" s="158" t="s">
        <v>187</v>
      </c>
      <c r="B290" s="158" t="s">
        <v>94</v>
      </c>
      <c r="C290" s="158"/>
      <c r="D290" s="158" t="s">
        <v>188</v>
      </c>
      <c r="E290" s="158" t="s">
        <v>314</v>
      </c>
      <c r="F290" s="159" t="s">
        <v>315</v>
      </c>
      <c r="G290" s="160">
        <v>12</v>
      </c>
      <c r="H290" s="160">
        <v>0</v>
      </c>
      <c r="I290" s="160">
        <v>1</v>
      </c>
      <c r="J290" s="160">
        <v>2</v>
      </c>
      <c r="K290" s="160">
        <v>1</v>
      </c>
      <c r="L290" s="160">
        <v>8</v>
      </c>
      <c r="M290" s="162">
        <v>0</v>
      </c>
      <c r="N290" s="163">
        <v>8.3333333333333329E-2</v>
      </c>
      <c r="O290" s="163">
        <v>0.16666666666666666</v>
      </c>
      <c r="P290" s="163">
        <v>8.3333333333333329E-2</v>
      </c>
      <c r="Q290" s="163">
        <v>0.66666666666666663</v>
      </c>
      <c r="R290" s="163">
        <v>1</v>
      </c>
      <c r="Y290" s="106">
        <v>12</v>
      </c>
      <c r="Z290" s="107">
        <v>0</v>
      </c>
      <c r="AA290" s="8" t="s">
        <v>70</v>
      </c>
      <c r="AB290" s="92">
        <v>2477</v>
      </c>
      <c r="AC290" s="123">
        <v>0.5825595478401292</v>
      </c>
    </row>
    <row r="291" spans="1:29" ht="33" customHeight="1" thickBot="1">
      <c r="A291" s="158" t="s">
        <v>189</v>
      </c>
      <c r="B291" s="158" t="s">
        <v>94</v>
      </c>
      <c r="C291" s="158"/>
      <c r="D291" s="158" t="s">
        <v>190</v>
      </c>
      <c r="E291" s="158" t="s">
        <v>98</v>
      </c>
      <c r="F291" s="159" t="s">
        <v>99</v>
      </c>
      <c r="G291" s="160">
        <v>11</v>
      </c>
      <c r="H291" s="160">
        <v>0</v>
      </c>
      <c r="I291" s="160">
        <v>1</v>
      </c>
      <c r="J291" s="160">
        <v>2</v>
      </c>
      <c r="K291" s="160">
        <v>4</v>
      </c>
      <c r="L291" s="160">
        <v>4</v>
      </c>
      <c r="M291" s="162">
        <v>0</v>
      </c>
      <c r="N291" s="163">
        <v>9.0909090909090912E-2</v>
      </c>
      <c r="O291" s="163">
        <v>0.18181818181818182</v>
      </c>
      <c r="P291" s="163">
        <v>0.36363636363636365</v>
      </c>
      <c r="Q291" s="163">
        <v>0.36363636363636365</v>
      </c>
      <c r="R291" s="163">
        <v>1</v>
      </c>
      <c r="Y291" s="106">
        <v>11</v>
      </c>
      <c r="Z291" s="107">
        <v>0</v>
      </c>
      <c r="AA291" s="8" t="s">
        <v>70</v>
      </c>
      <c r="AB291" s="93">
        <v>0.5825595478401292</v>
      </c>
      <c r="AC291" s="123">
        <v>0.5825595478401292</v>
      </c>
    </row>
    <row r="292" spans="1:29" ht="33" customHeight="1" thickBot="1">
      <c r="A292" s="158" t="s">
        <v>191</v>
      </c>
      <c r="B292" s="158" t="s">
        <v>192</v>
      </c>
      <c r="C292" s="158"/>
      <c r="D292" s="158" t="s">
        <v>193</v>
      </c>
      <c r="E292" s="158" t="s">
        <v>194</v>
      </c>
      <c r="F292" s="159" t="s">
        <v>194</v>
      </c>
      <c r="G292" s="160">
        <v>1620</v>
      </c>
      <c r="H292" s="160">
        <v>1291</v>
      </c>
      <c r="I292" s="160">
        <v>9</v>
      </c>
      <c r="J292" s="160">
        <v>317</v>
      </c>
      <c r="K292" s="160">
        <v>2</v>
      </c>
      <c r="L292" s="160">
        <v>1</v>
      </c>
      <c r="M292" s="162">
        <v>0.79691358024691361</v>
      </c>
      <c r="N292" s="163">
        <v>5.5555555555555558E-3</v>
      </c>
      <c r="O292" s="163">
        <v>0.195679012345679</v>
      </c>
      <c r="P292" s="163">
        <v>1.2345679012345679E-3</v>
      </c>
      <c r="Q292" s="163">
        <v>6.1728395061728394E-4</v>
      </c>
      <c r="R292" s="163">
        <v>1</v>
      </c>
      <c r="X292" s="105" t="s">
        <v>50</v>
      </c>
      <c r="Y292" s="106">
        <v>1620</v>
      </c>
      <c r="Z292" s="107">
        <v>0.79691358024691361</v>
      </c>
      <c r="AA292" s="8" t="s">
        <v>72</v>
      </c>
      <c r="AB292" s="88">
        <v>12289</v>
      </c>
      <c r="AC292" s="123">
        <v>0.87134836032223939</v>
      </c>
    </row>
    <row r="293" spans="1:29" ht="33" customHeight="1" thickBot="1">
      <c r="A293" s="158" t="s">
        <v>195</v>
      </c>
      <c r="B293" s="158" t="s">
        <v>192</v>
      </c>
      <c r="C293" s="158"/>
      <c r="D293" s="158" t="s">
        <v>196</v>
      </c>
      <c r="E293" s="158" t="s">
        <v>197</v>
      </c>
      <c r="F293" s="159" t="s">
        <v>198</v>
      </c>
      <c r="G293" s="160">
        <v>11335</v>
      </c>
      <c r="H293" s="160">
        <v>8169</v>
      </c>
      <c r="I293" s="160">
        <v>73</v>
      </c>
      <c r="J293" s="160">
        <v>3079</v>
      </c>
      <c r="K293" s="160">
        <v>8</v>
      </c>
      <c r="L293" s="160">
        <v>6</v>
      </c>
      <c r="M293" s="162">
        <v>0.72068813409792676</v>
      </c>
      <c r="N293" s="163">
        <v>6.4402293780326421E-3</v>
      </c>
      <c r="O293" s="163">
        <v>0.27163652404058225</v>
      </c>
      <c r="P293" s="163">
        <v>7.0577856197618001E-4</v>
      </c>
      <c r="Q293" s="163">
        <v>5.2933392148213495E-4</v>
      </c>
      <c r="R293" s="163">
        <v>1</v>
      </c>
      <c r="X293" s="111" t="s">
        <v>52</v>
      </c>
      <c r="Y293" s="106">
        <v>11335</v>
      </c>
      <c r="Z293" s="107">
        <v>0.72068813409792676</v>
      </c>
      <c r="AA293" s="8" t="s">
        <v>72</v>
      </c>
      <c r="AB293" s="124">
        <v>0.87134836032223939</v>
      </c>
      <c r="AC293" s="123">
        <v>0.87134836032223939</v>
      </c>
    </row>
    <row r="294" spans="1:29" ht="33" customHeight="1" thickBot="1">
      <c r="A294" s="158" t="s">
        <v>51</v>
      </c>
      <c r="B294" s="158" t="s">
        <v>199</v>
      </c>
      <c r="C294" s="158"/>
      <c r="D294" s="158" t="s">
        <v>200</v>
      </c>
      <c r="E294" s="158">
        <v>9732</v>
      </c>
      <c r="F294" s="159">
        <v>9732</v>
      </c>
      <c r="G294" s="160">
        <v>4421</v>
      </c>
      <c r="H294" s="160">
        <v>702</v>
      </c>
      <c r="I294" s="160">
        <v>259</v>
      </c>
      <c r="J294" s="160">
        <v>3460</v>
      </c>
      <c r="K294" s="160">
        <v>0</v>
      </c>
      <c r="L294" s="160">
        <v>0</v>
      </c>
      <c r="M294" s="162">
        <v>0.15878760461434066</v>
      </c>
      <c r="N294" s="163">
        <v>5.8584030762270978E-2</v>
      </c>
      <c r="O294" s="163">
        <v>0.78262836462338836</v>
      </c>
      <c r="P294" s="163">
        <v>0</v>
      </c>
      <c r="Q294" s="163">
        <v>0</v>
      </c>
      <c r="R294" s="163">
        <v>1</v>
      </c>
      <c r="X294" s="105" t="s">
        <v>51</v>
      </c>
      <c r="Y294" s="106">
        <v>4421</v>
      </c>
      <c r="Z294" s="107">
        <v>0.15878760461434066</v>
      </c>
      <c r="AA294" s="8" t="s">
        <v>73</v>
      </c>
      <c r="AB294" s="88">
        <v>40148</v>
      </c>
      <c r="AC294" s="123">
        <v>0.81926870578858224</v>
      </c>
    </row>
    <row r="295" spans="1:29" ht="33" customHeight="1" thickBot="1">
      <c r="A295" s="158" t="s">
        <v>49</v>
      </c>
      <c r="B295" s="158" t="s">
        <v>201</v>
      </c>
      <c r="C295" s="158"/>
      <c r="D295" s="158" t="s">
        <v>202</v>
      </c>
      <c r="E295" s="158">
        <v>9823</v>
      </c>
      <c r="F295" s="159">
        <v>9823</v>
      </c>
      <c r="G295" s="160">
        <v>2911</v>
      </c>
      <c r="H295" s="160">
        <v>766</v>
      </c>
      <c r="I295" s="160">
        <v>60</v>
      </c>
      <c r="J295" s="160">
        <v>2085</v>
      </c>
      <c r="K295" s="160">
        <v>0</v>
      </c>
      <c r="L295" s="160">
        <v>0</v>
      </c>
      <c r="M295" s="162">
        <v>0.26313981449673651</v>
      </c>
      <c r="N295" s="163">
        <v>2.0611473720371008E-2</v>
      </c>
      <c r="O295" s="163">
        <v>0.71624871178289251</v>
      </c>
      <c r="P295" s="163">
        <v>0</v>
      </c>
      <c r="Q295" s="163">
        <v>0</v>
      </c>
      <c r="R295" s="163">
        <v>1</v>
      </c>
      <c r="X295" s="109" t="s">
        <v>49</v>
      </c>
      <c r="Y295" s="106">
        <v>2911</v>
      </c>
      <c r="Z295" s="107">
        <v>0.26313981449673651</v>
      </c>
      <c r="AA295" s="104" t="s">
        <v>33</v>
      </c>
      <c r="AB295" s="124">
        <v>0.81926870578858224</v>
      </c>
      <c r="AC295" s="123" t="s">
        <v>320</v>
      </c>
    </row>
    <row r="296" spans="1:29" hidden="1">
      <c r="Y296" s="106">
        <v>0</v>
      </c>
      <c r="Z296" s="107">
        <v>0</v>
      </c>
      <c r="AA296" s="109" t="s">
        <v>74</v>
      </c>
      <c r="AB296" s="88">
        <v>476</v>
      </c>
      <c r="AC296" s="123">
        <v>0.45378151260504201</v>
      </c>
    </row>
    <row r="297" spans="1:29" ht="15.75" hidden="1" thickBot="1">
      <c r="Y297" s="106">
        <v>0</v>
      </c>
      <c r="Z297" s="107">
        <v>0</v>
      </c>
      <c r="AA297" s="111" t="s">
        <v>75</v>
      </c>
      <c r="AB297" s="88">
        <v>1906</v>
      </c>
      <c r="AC297" s="123">
        <v>0.27754459601259179</v>
      </c>
    </row>
    <row r="298" spans="1:29" ht="15.75" hidden="1" thickBot="1">
      <c r="Y298" s="106">
        <v>0</v>
      </c>
      <c r="Z298" s="107">
        <v>0</v>
      </c>
      <c r="AA298" s="8" t="s">
        <v>76</v>
      </c>
      <c r="AB298" s="89">
        <v>2382</v>
      </c>
      <c r="AC298" s="123">
        <v>0.31276238455079763</v>
      </c>
    </row>
    <row r="299" spans="1:29" ht="15.75" hidden="1" thickBot="1">
      <c r="Y299" s="106">
        <v>0</v>
      </c>
      <c r="Z299" s="107">
        <v>0</v>
      </c>
      <c r="AA299" s="8" t="s">
        <v>76</v>
      </c>
      <c r="AB299" s="90">
        <v>0.31276238455079763</v>
      </c>
      <c r="AC299" s="123">
        <v>0.31276238455079763</v>
      </c>
    </row>
    <row r="300" spans="1:29" hidden="1">
      <c r="Y300" s="107">
        <v>0</v>
      </c>
      <c r="Z300" s="107">
        <v>0</v>
      </c>
      <c r="AA300" s="109" t="s">
        <v>77</v>
      </c>
      <c r="AB300" s="88">
        <v>7216</v>
      </c>
      <c r="AC300" s="123">
        <v>0.69124168514412421</v>
      </c>
    </row>
    <row r="301" spans="1:29" hidden="1">
      <c r="Y301" s="107">
        <v>0</v>
      </c>
      <c r="Z301" s="107">
        <v>0</v>
      </c>
      <c r="AA301" s="105" t="s">
        <v>78</v>
      </c>
      <c r="AB301" s="88">
        <v>1590</v>
      </c>
      <c r="AC301" s="123">
        <v>0.71572327044025152</v>
      </c>
    </row>
    <row r="302" spans="1:29" hidden="1">
      <c r="Y302" s="107">
        <v>0</v>
      </c>
      <c r="Z302" s="107">
        <v>0</v>
      </c>
      <c r="AA302" s="105" t="s">
        <v>79</v>
      </c>
      <c r="AB302" s="88">
        <v>1187</v>
      </c>
      <c r="AC302" s="123">
        <v>0.51558550968828976</v>
      </c>
    </row>
    <row r="303" spans="1:29" ht="15.75" hidden="1" thickBot="1">
      <c r="Y303" s="107">
        <v>0</v>
      </c>
      <c r="Z303" s="107">
        <v>0</v>
      </c>
      <c r="AA303" s="111" t="s">
        <v>80</v>
      </c>
      <c r="AB303" s="88">
        <v>4022</v>
      </c>
      <c r="AC303" s="123">
        <v>0.60815514669318749</v>
      </c>
    </row>
    <row r="304" spans="1:29" ht="15.75" hidden="1" thickBot="1">
      <c r="Y304" s="107">
        <v>0</v>
      </c>
      <c r="Z304" s="107">
        <v>0</v>
      </c>
      <c r="AA304" s="8" t="s">
        <v>81</v>
      </c>
      <c r="AB304" s="89">
        <v>14015</v>
      </c>
      <c r="AC304" s="123">
        <v>0.65529789511237957</v>
      </c>
    </row>
    <row r="305" spans="25:29" ht="15.75" hidden="1" thickBot="1">
      <c r="Y305" s="107">
        <v>0</v>
      </c>
      <c r="Z305" s="107">
        <v>0</v>
      </c>
      <c r="AA305" s="8" t="s">
        <v>81</v>
      </c>
      <c r="AB305" s="90">
        <v>0.65529789511237957</v>
      </c>
      <c r="AC305" s="123">
        <v>0.65529789511237957</v>
      </c>
    </row>
    <row r="306" spans="25:29" hidden="1">
      <c r="AA306" s="109" t="s">
        <v>82</v>
      </c>
      <c r="AB306" s="88">
        <v>9619</v>
      </c>
      <c r="AC306" s="123">
        <v>0.69196382160307723</v>
      </c>
    </row>
    <row r="307" spans="25:29" hidden="1">
      <c r="AA307" s="105" t="s">
        <v>83</v>
      </c>
      <c r="AB307" s="88">
        <v>8721</v>
      </c>
      <c r="AC307" s="123">
        <v>0.74647402820777431</v>
      </c>
    </row>
    <row r="308" spans="25:29" ht="15.75" hidden="1" thickBot="1">
      <c r="AA308" s="111" t="s">
        <v>84</v>
      </c>
      <c r="AB308" s="88">
        <v>148</v>
      </c>
      <c r="AC308" s="123">
        <v>0.46621621621621623</v>
      </c>
    </row>
    <row r="309" spans="25:29" ht="15.75" hidden="1" thickBot="1">
      <c r="AA309" s="8" t="s">
        <v>85</v>
      </c>
      <c r="AB309" s="89">
        <v>18488</v>
      </c>
      <c r="AC309" s="123">
        <v>0.71586975335352665</v>
      </c>
    </row>
    <row r="310" spans="25:29" ht="15.75" hidden="1" thickBot="1">
      <c r="AA310" s="8" t="s">
        <v>85</v>
      </c>
      <c r="AB310" s="90">
        <v>0.71586975335352665</v>
      </c>
      <c r="AC310" s="123">
        <v>0.71586975335352665</v>
      </c>
    </row>
    <row r="311" spans="25:29" hidden="1">
      <c r="AA311" s="109" t="s">
        <v>86</v>
      </c>
      <c r="AB311" s="94"/>
      <c r="AC311" s="123">
        <v>0.62857142857142856</v>
      </c>
    </row>
    <row r="312" spans="25:29" ht="15.75" hidden="1" thickBot="1">
      <c r="AA312" s="122" t="s">
        <v>87</v>
      </c>
      <c r="AB312" s="95"/>
      <c r="AC312" s="123">
        <v>0.53229398663697103</v>
      </c>
    </row>
  </sheetData>
  <sheetProtection autoFilter="0" pivotTables="0"/>
  <protectedRanges>
    <protectedRange sqref="G245:L295" name="numbers"/>
    <protectedRange sqref="AB247:AB250 AB253:AB260 AB263:AB266 AB269:AB272 AB275:AB280 AB283:AB284 AB287:AB289 AB294 AB292 AB296:AB297 AB300:AB303 AB306:AB308 AC247:AC279 AC281:AC285 AC287:AC312" name="numbers_1"/>
  </protectedRanges>
  <mergeCells count="50">
    <mergeCell ref="A236:S236"/>
    <mergeCell ref="V9:W9"/>
    <mergeCell ref="V10:W10"/>
    <mergeCell ref="V11:W11"/>
    <mergeCell ref="V12:W12"/>
    <mergeCell ref="V13:W13"/>
    <mergeCell ref="V14:W14"/>
    <mergeCell ref="V15:W15"/>
    <mergeCell ref="V16:W16"/>
    <mergeCell ref="A206:S206"/>
    <mergeCell ref="A211:S211"/>
    <mergeCell ref="A216:S216"/>
    <mergeCell ref="A221:S221"/>
    <mergeCell ref="A196:S196"/>
    <mergeCell ref="A201:S201"/>
    <mergeCell ref="V17:W17"/>
    <mergeCell ref="V18:W18"/>
    <mergeCell ref="V19:W19"/>
    <mergeCell ref="I243:I244"/>
    <mergeCell ref="J243:J244"/>
    <mergeCell ref="K243:K244"/>
    <mergeCell ref="L243:L244"/>
    <mergeCell ref="A118:S118"/>
    <mergeCell ref="A226:S226"/>
    <mergeCell ref="A231:S231"/>
    <mergeCell ref="A132:S132"/>
    <mergeCell ref="A148:S148"/>
    <mergeCell ref="A164:S164"/>
    <mergeCell ref="A180:S180"/>
    <mergeCell ref="M243:M244"/>
    <mergeCell ref="N243:N244"/>
    <mergeCell ref="Q243:Q244"/>
    <mergeCell ref="B5:B7"/>
    <mergeCell ref="A62:S62"/>
    <mergeCell ref="A76:S76"/>
    <mergeCell ref="A90:S90"/>
    <mergeCell ref="A104:S104"/>
    <mergeCell ref="R243:R244"/>
    <mergeCell ref="A241:S241"/>
    <mergeCell ref="G242:L242"/>
    <mergeCell ref="O243:O244"/>
    <mergeCell ref="P243:P244"/>
    <mergeCell ref="M242:R242"/>
    <mergeCell ref="C243:C244"/>
    <mergeCell ref="B243:B244"/>
    <mergeCell ref="D243:D244"/>
    <mergeCell ref="E243:E244"/>
    <mergeCell ref="F243:F244"/>
    <mergeCell ref="G243:G244"/>
    <mergeCell ref="H243:H244"/>
  </mergeCells>
  <conditionalFormatting sqref="H30:L30 O36 K36:L36 N30 C36:I36 C30">
    <cfRule type="cellIs" dxfId="2" priority="1" stopIfTrue="1" operator="equal">
      <formula>"Sig"</formula>
    </cfRule>
    <cfRule type="cellIs" dxfId="1" priority="2" stopIfTrue="1" operator="equal">
      <formula>"Not Sig"</formula>
    </cfRule>
  </conditionalFormatting>
  <printOptions horizontalCentered="1" verticalCentered="1"/>
  <pageMargins left="0.2361111111111111" right="0.19652777777777777" top="0.6694444444444444" bottom="0.47291666666666665" header="0.51180555555555551" footer="0.31527777777777777"/>
  <pageSetup paperSize="9" scale="54" firstPageNumber="0" orientation="landscape" horizontalDpi="300" verticalDpi="300" r:id="rId1"/>
  <headerFooter alignWithMargins="0">
    <oddHeader>&amp;CUKACR QUALITY AND PERFORMANCE INDICATORS 2011 Report               Refer to Technical Notes before completing</oddHeader>
    <oddFooter>&amp;LTemplate2011.xls&amp;CHELPLINE FOR QA QUERIES:  
Ceri on (029) 2050 2358    &amp;R31/03/2011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H66"/>
  <sheetViews>
    <sheetView topLeftCell="A46" workbookViewId="0">
      <selection activeCell="M10" sqref="M10"/>
    </sheetView>
  </sheetViews>
  <sheetFormatPr defaultColWidth="0" defaultRowHeight="15"/>
  <cols>
    <col min="1" max="5" width="16.140625" customWidth="1"/>
    <col min="6" max="6" width="0.7109375" style="195" customWidth="1"/>
    <col min="7" max="7" width="20.85546875" style="245" bestFit="1" customWidth="1"/>
    <col min="8" max="8" width="21.7109375" style="245" bestFit="1" customWidth="1"/>
    <col min="9" max="9" width="0.7109375" style="195" customWidth="1"/>
    <col min="10" max="10" width="20.85546875" style="245" bestFit="1" customWidth="1"/>
    <col min="11" max="11" width="20.140625" style="245" bestFit="1" customWidth="1"/>
    <col min="12" max="12" width="0.7109375" style="195" customWidth="1"/>
    <col min="13" max="13" width="22" style="190" bestFit="1" customWidth="1"/>
    <col min="14" max="14" width="0.7109375" style="195" customWidth="1"/>
    <col min="15" max="16" width="22" bestFit="1" customWidth="1"/>
    <col min="17" max="17" width="0.7109375" style="195" customWidth="1"/>
    <col min="18" max="19" width="30.42578125" bestFit="1" customWidth="1"/>
    <col min="20" max="20" width="0.7109375" style="195" customWidth="1"/>
    <col min="21" max="21" width="20" bestFit="1" customWidth="1"/>
    <col min="22" max="22" width="21.7109375" bestFit="1" customWidth="1"/>
    <col min="23" max="23" width="0.7109375" style="195" customWidth="1"/>
    <col min="24" max="25" width="21.7109375" hidden="1" customWidth="1"/>
    <col min="26" max="27" width="0" hidden="1" customWidth="1"/>
    <col min="28" max="34" width="21.7109375" hidden="1" customWidth="1"/>
    <col min="35" max="16384" width="9.140625" hidden="1"/>
  </cols>
  <sheetData>
    <row r="1" spans="1:25" ht="21.75" thickBot="1">
      <c r="A1" s="174"/>
      <c r="B1" s="174"/>
      <c r="C1" s="174"/>
      <c r="D1" s="174"/>
      <c r="E1" s="174"/>
      <c r="G1" s="809" t="s">
        <v>597</v>
      </c>
      <c r="H1" s="809"/>
      <c r="J1" s="809" t="s">
        <v>598</v>
      </c>
      <c r="K1" s="809"/>
      <c r="M1" s="236"/>
      <c r="O1" s="174" t="s">
        <v>599</v>
      </c>
      <c r="P1" s="174" t="s">
        <v>599</v>
      </c>
      <c r="R1" s="174" t="s">
        <v>600</v>
      </c>
      <c r="S1" s="174" t="s">
        <v>600</v>
      </c>
      <c r="U1" s="174" t="s">
        <v>601</v>
      </c>
      <c r="V1" s="174" t="s">
        <v>601</v>
      </c>
    </row>
    <row r="2" spans="1:25">
      <c r="A2" s="810" t="s">
        <v>429</v>
      </c>
      <c r="B2" s="805" t="s">
        <v>439</v>
      </c>
      <c r="C2" s="805" t="s">
        <v>90</v>
      </c>
      <c r="D2" s="805" t="s">
        <v>91</v>
      </c>
      <c r="E2" s="805" t="s">
        <v>92</v>
      </c>
      <c r="G2" s="807" t="s">
        <v>602</v>
      </c>
      <c r="H2" s="807" t="s">
        <v>603</v>
      </c>
      <c r="J2" s="807" t="s">
        <v>604</v>
      </c>
      <c r="K2" s="807" t="s">
        <v>603</v>
      </c>
      <c r="M2" s="805" t="s">
        <v>605</v>
      </c>
      <c r="O2" s="805" t="s">
        <v>93</v>
      </c>
      <c r="P2" s="807" t="s">
        <v>277</v>
      </c>
      <c r="R2" s="805" t="s">
        <v>93</v>
      </c>
      <c r="S2" s="807" t="s">
        <v>277</v>
      </c>
      <c r="U2" s="805" t="s">
        <v>93</v>
      </c>
      <c r="V2" s="807" t="s">
        <v>277</v>
      </c>
      <c r="X2" s="807"/>
      <c r="Y2" s="807"/>
    </row>
    <row r="3" spans="1:25" ht="15.75" thickBot="1">
      <c r="A3" s="811"/>
      <c r="B3" s="806"/>
      <c r="C3" s="806"/>
      <c r="D3" s="806"/>
      <c r="E3" s="806"/>
      <c r="G3" s="808"/>
      <c r="H3" s="808"/>
      <c r="J3" s="808"/>
      <c r="K3" s="808"/>
      <c r="M3" s="806"/>
      <c r="O3" s="806"/>
      <c r="P3" s="808"/>
      <c r="R3" s="806"/>
      <c r="S3" s="808"/>
      <c r="U3" s="806"/>
      <c r="V3" s="808"/>
      <c r="X3" s="808"/>
      <c r="Y3" s="808"/>
    </row>
    <row r="4" spans="1:25" ht="63.75">
      <c r="A4" s="237" t="s">
        <v>55</v>
      </c>
      <c r="B4" s="238" t="s">
        <v>404</v>
      </c>
      <c r="C4" s="239" t="s">
        <v>94</v>
      </c>
      <c r="D4" s="197"/>
      <c r="E4" s="197" t="s">
        <v>95</v>
      </c>
      <c r="G4" s="240" t="s">
        <v>606</v>
      </c>
      <c r="H4" s="240" t="s">
        <v>607</v>
      </c>
      <c r="J4" s="240" t="s">
        <v>555</v>
      </c>
      <c r="K4" s="240" t="s">
        <v>608</v>
      </c>
      <c r="M4" s="241" t="s">
        <v>630</v>
      </c>
      <c r="O4" s="197" t="s">
        <v>289</v>
      </c>
      <c r="P4" s="197" t="s">
        <v>290</v>
      </c>
      <c r="R4" s="197" t="s">
        <v>609</v>
      </c>
      <c r="S4" s="197" t="s">
        <v>555</v>
      </c>
      <c r="U4" s="197" t="s">
        <v>610</v>
      </c>
      <c r="V4" s="197" t="s">
        <v>555</v>
      </c>
      <c r="X4" s="197"/>
      <c r="Y4" s="197"/>
    </row>
    <row r="5" spans="1:25" ht="76.5">
      <c r="A5" s="200" t="s">
        <v>56</v>
      </c>
      <c r="B5" s="238" t="s">
        <v>404</v>
      </c>
      <c r="C5" s="242" t="s">
        <v>94</v>
      </c>
      <c r="D5" s="197"/>
      <c r="E5" s="199" t="s">
        <v>96</v>
      </c>
      <c r="G5" s="240" t="s">
        <v>611</v>
      </c>
      <c r="H5" s="240" t="s">
        <v>607</v>
      </c>
      <c r="J5" s="240" t="s">
        <v>556</v>
      </c>
      <c r="K5" s="240" t="s">
        <v>608</v>
      </c>
      <c r="M5" s="241" t="s">
        <v>631</v>
      </c>
      <c r="O5" s="197" t="s">
        <v>291</v>
      </c>
      <c r="P5" s="197" t="s">
        <v>292</v>
      </c>
      <c r="R5" s="197" t="s">
        <v>612</v>
      </c>
      <c r="S5" s="197" t="s">
        <v>556</v>
      </c>
      <c r="U5" s="197" t="s">
        <v>613</v>
      </c>
      <c r="V5" s="197" t="s">
        <v>556</v>
      </c>
      <c r="X5" s="197"/>
      <c r="Y5" s="197"/>
    </row>
    <row r="6" spans="1:25" ht="38.25">
      <c r="A6" s="200" t="s">
        <v>54</v>
      </c>
      <c r="B6" s="238" t="s">
        <v>404</v>
      </c>
      <c r="C6" s="242" t="s">
        <v>94</v>
      </c>
      <c r="D6" s="197"/>
      <c r="E6" s="199" t="s">
        <v>557</v>
      </c>
      <c r="G6" s="240" t="s">
        <v>614</v>
      </c>
      <c r="H6" s="240" t="s">
        <v>615</v>
      </c>
      <c r="J6" s="240" t="s">
        <v>558</v>
      </c>
      <c r="K6" s="240" t="s">
        <v>608</v>
      </c>
      <c r="M6" s="241" t="s">
        <v>632</v>
      </c>
      <c r="O6" s="197" t="s">
        <v>357</v>
      </c>
      <c r="P6" s="197" t="s">
        <v>357</v>
      </c>
      <c r="R6" s="197" t="s">
        <v>614</v>
      </c>
      <c r="S6" s="197" t="s">
        <v>558</v>
      </c>
      <c r="U6" s="197" t="s">
        <v>616</v>
      </c>
      <c r="V6" s="197" t="s">
        <v>558</v>
      </c>
      <c r="X6" s="197"/>
      <c r="Y6" s="197"/>
    </row>
    <row r="7" spans="1:25" ht="51">
      <c r="A7" s="200" t="s">
        <v>57</v>
      </c>
      <c r="B7" s="238" t="s">
        <v>404</v>
      </c>
      <c r="C7" s="242" t="s">
        <v>94</v>
      </c>
      <c r="D7" s="197"/>
      <c r="E7" s="199" t="s">
        <v>97</v>
      </c>
      <c r="G7" s="240" t="s">
        <v>98</v>
      </c>
      <c r="H7" s="240" t="s">
        <v>617</v>
      </c>
      <c r="J7" s="243" t="s">
        <v>99</v>
      </c>
      <c r="K7" s="244" t="s">
        <v>618</v>
      </c>
      <c r="M7" s="241" t="s">
        <v>633</v>
      </c>
      <c r="O7" s="197" t="s">
        <v>98</v>
      </c>
      <c r="P7" s="197" t="s">
        <v>99</v>
      </c>
      <c r="R7" s="197" t="s">
        <v>98</v>
      </c>
      <c r="S7" s="197" t="s">
        <v>99</v>
      </c>
      <c r="U7" s="197" t="s">
        <v>619</v>
      </c>
      <c r="V7" s="197" t="s">
        <v>99</v>
      </c>
      <c r="X7" s="197"/>
      <c r="Y7" s="197"/>
    </row>
    <row r="8" spans="1:25" ht="51">
      <c r="A8" s="200" t="s">
        <v>77</v>
      </c>
      <c r="B8" s="238" t="s">
        <v>406</v>
      </c>
      <c r="C8" s="242" t="s">
        <v>94</v>
      </c>
      <c r="D8" s="197"/>
      <c r="E8" s="199" t="s">
        <v>100</v>
      </c>
      <c r="G8" s="240" t="s">
        <v>620</v>
      </c>
      <c r="H8" s="240" t="s">
        <v>621</v>
      </c>
      <c r="J8" s="240" t="s">
        <v>562</v>
      </c>
      <c r="K8" s="240" t="s">
        <v>622</v>
      </c>
      <c r="M8" s="241" t="s">
        <v>634</v>
      </c>
      <c r="O8" s="197" t="s">
        <v>294</v>
      </c>
      <c r="P8" s="197" t="s">
        <v>295</v>
      </c>
      <c r="R8" s="197" t="s">
        <v>620</v>
      </c>
      <c r="S8" s="197" t="s">
        <v>559</v>
      </c>
      <c r="U8" s="197" t="s">
        <v>623</v>
      </c>
      <c r="V8" s="197" t="s">
        <v>559</v>
      </c>
      <c r="X8" s="197"/>
      <c r="Y8" s="197"/>
    </row>
    <row r="9" spans="1:25" ht="51">
      <c r="A9" s="200" t="s">
        <v>101</v>
      </c>
      <c r="B9" s="238" t="s">
        <v>406</v>
      </c>
      <c r="C9" s="242" t="s">
        <v>102</v>
      </c>
      <c r="D9" s="197"/>
      <c r="E9" s="199" t="s">
        <v>103</v>
      </c>
      <c r="G9" s="240" t="s">
        <v>560</v>
      </c>
      <c r="H9" s="240" t="s">
        <v>621</v>
      </c>
      <c r="J9" s="240" t="s">
        <v>565</v>
      </c>
      <c r="K9" s="240" t="s">
        <v>622</v>
      </c>
      <c r="M9" s="241" t="s">
        <v>635</v>
      </c>
      <c r="O9" s="197" t="s">
        <v>108</v>
      </c>
      <c r="P9" s="197" t="s">
        <v>296</v>
      </c>
      <c r="R9" s="197" t="s">
        <v>560</v>
      </c>
      <c r="S9" s="197" t="s">
        <v>104</v>
      </c>
      <c r="U9" s="197" t="s">
        <v>624</v>
      </c>
      <c r="V9" s="197" t="s">
        <v>104</v>
      </c>
      <c r="X9" s="197"/>
      <c r="Y9" s="197"/>
    </row>
    <row r="10" spans="1:25" ht="51">
      <c r="A10" s="200" t="s">
        <v>80</v>
      </c>
      <c r="B10" s="238" t="s">
        <v>406</v>
      </c>
      <c r="C10" s="242" t="s">
        <v>102</v>
      </c>
      <c r="D10" s="197"/>
      <c r="E10" s="199" t="s">
        <v>105</v>
      </c>
      <c r="G10" s="240" t="s">
        <v>560</v>
      </c>
      <c r="H10" s="240" t="s">
        <v>625</v>
      </c>
      <c r="J10" s="240" t="s">
        <v>104</v>
      </c>
      <c r="K10" s="240" t="s">
        <v>608</v>
      </c>
      <c r="M10" s="241" t="s">
        <v>357</v>
      </c>
      <c r="O10" s="197" t="s">
        <v>108</v>
      </c>
      <c r="P10" s="197" t="s">
        <v>296</v>
      </c>
      <c r="R10" s="197" t="s">
        <v>560</v>
      </c>
      <c r="S10" s="197" t="s">
        <v>104</v>
      </c>
      <c r="U10" s="197" t="s">
        <v>560</v>
      </c>
      <c r="V10" s="197" t="s">
        <v>104</v>
      </c>
      <c r="X10" s="197"/>
      <c r="Y10" s="197"/>
    </row>
    <row r="11" spans="1:25" ht="25.5">
      <c r="A11" s="198" t="s">
        <v>106</v>
      </c>
      <c r="B11" s="196" t="s">
        <v>406</v>
      </c>
      <c r="C11" s="199" t="s">
        <v>102</v>
      </c>
      <c r="D11" s="197"/>
      <c r="E11" s="199" t="s">
        <v>107</v>
      </c>
      <c r="G11" s="243" t="s">
        <v>108</v>
      </c>
      <c r="H11" s="244" t="s">
        <v>618</v>
      </c>
      <c r="J11" s="240" t="s">
        <v>296</v>
      </c>
      <c r="K11" s="240" t="s">
        <v>608</v>
      </c>
      <c r="M11" s="241" t="s">
        <v>357</v>
      </c>
      <c r="O11" s="197" t="s">
        <v>108</v>
      </c>
      <c r="P11" s="197" t="s">
        <v>104</v>
      </c>
      <c r="R11" s="197" t="s">
        <v>108</v>
      </c>
      <c r="S11" s="197" t="s">
        <v>296</v>
      </c>
      <c r="U11" s="197" t="s">
        <v>108</v>
      </c>
      <c r="V11" s="197" t="s">
        <v>296</v>
      </c>
      <c r="X11" s="197"/>
      <c r="Y11" s="197"/>
    </row>
    <row r="12" spans="1:25" ht="25.5">
      <c r="A12" s="198" t="s">
        <v>36</v>
      </c>
      <c r="B12" s="196" t="s">
        <v>460</v>
      </c>
      <c r="C12" s="199" t="s">
        <v>102</v>
      </c>
      <c r="D12" s="197"/>
      <c r="E12" s="199" t="s">
        <v>109</v>
      </c>
      <c r="G12" s="243" t="s">
        <v>108</v>
      </c>
      <c r="H12" s="244" t="s">
        <v>618</v>
      </c>
      <c r="J12" s="240" t="s">
        <v>296</v>
      </c>
      <c r="K12" s="240" t="s">
        <v>608</v>
      </c>
      <c r="M12" s="241" t="s">
        <v>357</v>
      </c>
      <c r="O12" s="197" t="s">
        <v>108</v>
      </c>
      <c r="P12" s="197" t="s">
        <v>104</v>
      </c>
      <c r="R12" s="197" t="s">
        <v>108</v>
      </c>
      <c r="S12" s="197" t="s">
        <v>296</v>
      </c>
      <c r="U12" s="197" t="s">
        <v>108</v>
      </c>
      <c r="V12" s="197" t="s">
        <v>296</v>
      </c>
      <c r="X12" s="197"/>
      <c r="Y12" s="197"/>
    </row>
    <row r="13" spans="1:25" ht="51">
      <c r="A13" s="200" t="s">
        <v>37</v>
      </c>
      <c r="B13" s="238" t="s">
        <v>591</v>
      </c>
      <c r="C13" s="242" t="s">
        <v>110</v>
      </c>
      <c r="D13" s="197"/>
      <c r="E13" s="199" t="s">
        <v>111</v>
      </c>
      <c r="G13" s="240" t="s">
        <v>560</v>
      </c>
      <c r="H13" s="240" t="s">
        <v>625</v>
      </c>
      <c r="J13" s="240" t="s">
        <v>104</v>
      </c>
      <c r="K13" s="240" t="s">
        <v>608</v>
      </c>
      <c r="M13" s="241" t="s">
        <v>357</v>
      </c>
      <c r="O13" s="197" t="s">
        <v>108</v>
      </c>
      <c r="P13" s="197" t="s">
        <v>296</v>
      </c>
      <c r="R13" s="197" t="s">
        <v>560</v>
      </c>
      <c r="S13" s="197" t="s">
        <v>104</v>
      </c>
      <c r="U13" s="197" t="s">
        <v>560</v>
      </c>
      <c r="V13" s="197" t="s">
        <v>104</v>
      </c>
      <c r="X13" s="197"/>
      <c r="Y13" s="197"/>
    </row>
    <row r="14" spans="1:25" ht="51">
      <c r="A14" s="200" t="s">
        <v>38</v>
      </c>
      <c r="B14" s="238" t="s">
        <v>591</v>
      </c>
      <c r="C14" s="242" t="s">
        <v>110</v>
      </c>
      <c r="D14" s="197"/>
      <c r="E14" s="199" t="s">
        <v>112</v>
      </c>
      <c r="G14" s="240" t="s">
        <v>560</v>
      </c>
      <c r="H14" s="240" t="s">
        <v>625</v>
      </c>
      <c r="J14" s="240" t="s">
        <v>104</v>
      </c>
      <c r="K14" s="240" t="s">
        <v>608</v>
      </c>
      <c r="M14" s="241" t="s">
        <v>357</v>
      </c>
      <c r="O14" s="197" t="s">
        <v>108</v>
      </c>
      <c r="P14" s="197" t="s">
        <v>296</v>
      </c>
      <c r="R14" s="197" t="s">
        <v>560</v>
      </c>
      <c r="S14" s="197" t="s">
        <v>104</v>
      </c>
      <c r="U14" s="197" t="s">
        <v>560</v>
      </c>
      <c r="V14" s="197" t="s">
        <v>104</v>
      </c>
      <c r="X14" s="197"/>
      <c r="Y14" s="197"/>
    </row>
    <row r="15" spans="1:25" ht="51">
      <c r="A15" s="200" t="s">
        <v>113</v>
      </c>
      <c r="B15" s="238" t="s">
        <v>591</v>
      </c>
      <c r="C15" s="242" t="s">
        <v>94</v>
      </c>
      <c r="D15" s="197"/>
      <c r="E15" s="199" t="s">
        <v>114</v>
      </c>
      <c r="G15" s="240" t="s">
        <v>561</v>
      </c>
      <c r="H15" s="240" t="s">
        <v>625</v>
      </c>
      <c r="J15" s="240" t="s">
        <v>562</v>
      </c>
      <c r="K15" s="240" t="s">
        <v>608</v>
      </c>
      <c r="M15" s="241" t="s">
        <v>357</v>
      </c>
      <c r="O15" s="197" t="s">
        <v>98</v>
      </c>
      <c r="P15" s="197" t="s">
        <v>99</v>
      </c>
      <c r="R15" s="197" t="s">
        <v>561</v>
      </c>
      <c r="S15" s="197" t="s">
        <v>562</v>
      </c>
      <c r="U15" s="197" t="s">
        <v>561</v>
      </c>
      <c r="V15" s="197" t="s">
        <v>562</v>
      </c>
      <c r="X15" s="197"/>
      <c r="Y15" s="197"/>
    </row>
    <row r="16" spans="1:25" ht="25.5">
      <c r="A16" s="200" t="s">
        <v>62</v>
      </c>
      <c r="B16" s="196" t="s">
        <v>406</v>
      </c>
      <c r="C16" s="199" t="s">
        <v>94</v>
      </c>
      <c r="D16" s="197"/>
      <c r="E16" s="199" t="s">
        <v>115</v>
      </c>
      <c r="G16" s="243" t="s">
        <v>116</v>
      </c>
      <c r="H16" s="244" t="s">
        <v>618</v>
      </c>
      <c r="J16" s="243" t="s">
        <v>117</v>
      </c>
      <c r="K16" s="244" t="s">
        <v>618</v>
      </c>
      <c r="M16" s="241" t="s">
        <v>357</v>
      </c>
      <c r="O16" s="197" t="s">
        <v>116</v>
      </c>
      <c r="P16" s="197" t="s">
        <v>117</v>
      </c>
      <c r="R16" s="197" t="s">
        <v>116</v>
      </c>
      <c r="S16" s="197" t="s">
        <v>117</v>
      </c>
      <c r="U16" s="197" t="s">
        <v>116</v>
      </c>
      <c r="V16" s="197" t="s">
        <v>117</v>
      </c>
      <c r="X16" s="197"/>
      <c r="Y16" s="197"/>
    </row>
    <row r="17" spans="1:25" ht="25.5">
      <c r="A17" s="200" t="s">
        <v>118</v>
      </c>
      <c r="B17" s="196" t="s">
        <v>406</v>
      </c>
      <c r="C17" s="199" t="s">
        <v>94</v>
      </c>
      <c r="D17" s="197"/>
      <c r="E17" s="199" t="s">
        <v>119</v>
      </c>
      <c r="G17" s="243" t="s">
        <v>120</v>
      </c>
      <c r="H17" s="244" t="s">
        <v>618</v>
      </c>
      <c r="J17" s="243" t="s">
        <v>121</v>
      </c>
      <c r="K17" s="244" t="s">
        <v>618</v>
      </c>
      <c r="M17" s="241" t="s">
        <v>357</v>
      </c>
      <c r="O17" s="197" t="s">
        <v>120</v>
      </c>
      <c r="P17" s="197" t="s">
        <v>121</v>
      </c>
      <c r="R17" s="197" t="s">
        <v>120</v>
      </c>
      <c r="S17" s="197" t="s">
        <v>121</v>
      </c>
      <c r="U17" s="197" t="s">
        <v>120</v>
      </c>
      <c r="V17" s="197" t="s">
        <v>121</v>
      </c>
      <c r="X17" s="197"/>
      <c r="Y17" s="197"/>
    </row>
    <row r="18" spans="1:25" ht="51">
      <c r="A18" s="200" t="s">
        <v>61</v>
      </c>
      <c r="B18" s="238" t="s">
        <v>406</v>
      </c>
      <c r="C18" s="242" t="s">
        <v>94</v>
      </c>
      <c r="D18" s="197"/>
      <c r="E18" s="199" t="s">
        <v>122</v>
      </c>
      <c r="G18" s="240" t="s">
        <v>563</v>
      </c>
      <c r="H18" s="240" t="s">
        <v>625</v>
      </c>
      <c r="J18" s="240" t="s">
        <v>562</v>
      </c>
      <c r="K18" s="240" t="s">
        <v>608</v>
      </c>
      <c r="M18" s="241" t="s">
        <v>357</v>
      </c>
      <c r="O18" s="197" t="s">
        <v>98</v>
      </c>
      <c r="P18" s="197" t="s">
        <v>99</v>
      </c>
      <c r="R18" s="197" t="s">
        <v>563</v>
      </c>
      <c r="S18" s="197" t="s">
        <v>562</v>
      </c>
      <c r="U18" s="197" t="s">
        <v>563</v>
      </c>
      <c r="V18" s="197" t="s">
        <v>562</v>
      </c>
      <c r="X18" s="197"/>
      <c r="Y18" s="197"/>
    </row>
    <row r="19" spans="1:25" ht="51">
      <c r="A19" s="200" t="s">
        <v>123</v>
      </c>
      <c r="B19" s="238" t="s">
        <v>406</v>
      </c>
      <c r="C19" s="242" t="s">
        <v>94</v>
      </c>
      <c r="D19" s="197"/>
      <c r="E19" s="199" t="s">
        <v>124</v>
      </c>
      <c r="G19" s="240" t="s">
        <v>561</v>
      </c>
      <c r="H19" s="240" t="s">
        <v>625</v>
      </c>
      <c r="J19" s="240" t="s">
        <v>562</v>
      </c>
      <c r="K19" s="240" t="s">
        <v>608</v>
      </c>
      <c r="M19" s="241" t="s">
        <v>357</v>
      </c>
      <c r="O19" s="197" t="s">
        <v>98</v>
      </c>
      <c r="P19" s="197" t="s">
        <v>99</v>
      </c>
      <c r="R19" s="197" t="s">
        <v>561</v>
      </c>
      <c r="S19" s="197" t="s">
        <v>562</v>
      </c>
      <c r="U19" s="197" t="s">
        <v>561</v>
      </c>
      <c r="V19" s="197" t="s">
        <v>562</v>
      </c>
      <c r="X19" s="197"/>
      <c r="Y19" s="197"/>
    </row>
    <row r="20" spans="1:25" ht="51">
      <c r="A20" s="200" t="s">
        <v>59</v>
      </c>
      <c r="B20" s="238" t="s">
        <v>407</v>
      </c>
      <c r="C20" s="242" t="s">
        <v>102</v>
      </c>
      <c r="D20" s="197"/>
      <c r="E20" s="199" t="s">
        <v>125</v>
      </c>
      <c r="G20" s="240" t="s">
        <v>564</v>
      </c>
      <c r="H20" s="240" t="s">
        <v>625</v>
      </c>
      <c r="J20" s="240" t="s">
        <v>565</v>
      </c>
      <c r="K20" s="240" t="s">
        <v>608</v>
      </c>
      <c r="M20" s="241" t="s">
        <v>357</v>
      </c>
      <c r="O20" s="197" t="s">
        <v>297</v>
      </c>
      <c r="P20" s="197" t="s">
        <v>298</v>
      </c>
      <c r="R20" s="197" t="s">
        <v>564</v>
      </c>
      <c r="S20" s="197" t="s">
        <v>565</v>
      </c>
      <c r="U20" s="197" t="s">
        <v>564</v>
      </c>
      <c r="V20" s="197" t="s">
        <v>565</v>
      </c>
      <c r="X20" s="197"/>
      <c r="Y20" s="197"/>
    </row>
    <row r="21" spans="1:25" ht="51">
      <c r="A21" s="200" t="s">
        <v>64</v>
      </c>
      <c r="B21" s="238" t="s">
        <v>407</v>
      </c>
      <c r="C21" s="242" t="s">
        <v>102</v>
      </c>
      <c r="D21" s="197"/>
      <c r="E21" s="199" t="s">
        <v>126</v>
      </c>
      <c r="G21" s="240" t="s">
        <v>564</v>
      </c>
      <c r="H21" s="240" t="s">
        <v>625</v>
      </c>
      <c r="J21" s="240" t="s">
        <v>565</v>
      </c>
      <c r="K21" s="240" t="s">
        <v>608</v>
      </c>
      <c r="M21" s="241" t="s">
        <v>357</v>
      </c>
      <c r="O21" s="197" t="s">
        <v>297</v>
      </c>
      <c r="P21" s="197" t="s">
        <v>298</v>
      </c>
      <c r="R21" s="197" t="s">
        <v>564</v>
      </c>
      <c r="S21" s="197" t="s">
        <v>565</v>
      </c>
      <c r="U21" s="197" t="s">
        <v>564</v>
      </c>
      <c r="V21" s="197" t="s">
        <v>565</v>
      </c>
      <c r="X21" s="197"/>
      <c r="Y21" s="197"/>
    </row>
    <row r="22" spans="1:25" ht="51">
      <c r="A22" s="200" t="s">
        <v>31</v>
      </c>
      <c r="B22" s="238" t="s">
        <v>31</v>
      </c>
      <c r="C22" s="242" t="s">
        <v>94</v>
      </c>
      <c r="D22" s="197"/>
      <c r="E22" s="199" t="s">
        <v>127</v>
      </c>
      <c r="G22" s="240" t="s">
        <v>566</v>
      </c>
      <c r="H22" s="240" t="s">
        <v>625</v>
      </c>
      <c r="J22" s="240" t="s">
        <v>567</v>
      </c>
      <c r="K22" s="240" t="s">
        <v>608</v>
      </c>
      <c r="M22" s="241" t="s">
        <v>357</v>
      </c>
      <c r="O22" s="197" t="s">
        <v>299</v>
      </c>
      <c r="P22" s="197" t="s">
        <v>300</v>
      </c>
      <c r="R22" s="197" t="s">
        <v>566</v>
      </c>
      <c r="S22" s="197" t="s">
        <v>567</v>
      </c>
      <c r="U22" s="197" t="s">
        <v>566</v>
      </c>
      <c r="V22" s="197" t="s">
        <v>567</v>
      </c>
      <c r="X22" s="197"/>
      <c r="Y22" s="197"/>
    </row>
    <row r="23" spans="1:25" ht="25.5">
      <c r="A23" s="198" t="s">
        <v>66</v>
      </c>
      <c r="B23" s="196" t="s">
        <v>31</v>
      </c>
      <c r="C23" s="199" t="s">
        <v>94</v>
      </c>
      <c r="D23" s="197"/>
      <c r="E23" s="199" t="s">
        <v>128</v>
      </c>
      <c r="G23" s="243" t="s">
        <v>129</v>
      </c>
      <c r="H23" s="244" t="s">
        <v>618</v>
      </c>
      <c r="J23" s="243" t="s">
        <v>129</v>
      </c>
      <c r="K23" s="244" t="s">
        <v>618</v>
      </c>
      <c r="M23" s="241" t="s">
        <v>357</v>
      </c>
      <c r="O23" s="197" t="s">
        <v>129</v>
      </c>
      <c r="P23" s="197" t="s">
        <v>129</v>
      </c>
      <c r="R23" s="197" t="s">
        <v>129</v>
      </c>
      <c r="S23" s="197" t="s">
        <v>129</v>
      </c>
      <c r="U23" s="197" t="s">
        <v>129</v>
      </c>
      <c r="V23" s="197" t="s">
        <v>129</v>
      </c>
      <c r="X23" s="197"/>
      <c r="Y23" s="197"/>
    </row>
    <row r="24" spans="1:25" ht="51">
      <c r="A24" s="200" t="s">
        <v>74</v>
      </c>
      <c r="B24" s="238" t="s">
        <v>460</v>
      </c>
      <c r="C24" s="242" t="s">
        <v>94</v>
      </c>
      <c r="D24" s="197"/>
      <c r="E24" s="199" t="s">
        <v>130</v>
      </c>
      <c r="G24" s="240" t="s">
        <v>568</v>
      </c>
      <c r="H24" s="240" t="s">
        <v>625</v>
      </c>
      <c r="J24" s="240" t="s">
        <v>569</v>
      </c>
      <c r="K24" s="240" t="s">
        <v>608</v>
      </c>
      <c r="M24" s="241" t="s">
        <v>357</v>
      </c>
      <c r="O24" s="197" t="s">
        <v>301</v>
      </c>
      <c r="P24" s="197" t="s">
        <v>302</v>
      </c>
      <c r="R24" s="197" t="s">
        <v>568</v>
      </c>
      <c r="S24" s="197" t="s">
        <v>569</v>
      </c>
      <c r="U24" s="197" t="s">
        <v>568</v>
      </c>
      <c r="V24" s="197" t="s">
        <v>569</v>
      </c>
      <c r="X24" s="197"/>
      <c r="Y24" s="197"/>
    </row>
    <row r="25" spans="1:25" ht="76.5">
      <c r="A25" s="200" t="s">
        <v>131</v>
      </c>
      <c r="B25" s="238" t="s">
        <v>460</v>
      </c>
      <c r="C25" s="242" t="s">
        <v>94</v>
      </c>
      <c r="D25" s="197"/>
      <c r="E25" s="199" t="s">
        <v>132</v>
      </c>
      <c r="G25" s="240" t="s">
        <v>570</v>
      </c>
      <c r="H25" s="240" t="s">
        <v>625</v>
      </c>
      <c r="J25" s="240" t="s">
        <v>571</v>
      </c>
      <c r="K25" s="240" t="s">
        <v>608</v>
      </c>
      <c r="M25" s="241" t="s">
        <v>357</v>
      </c>
      <c r="O25" s="197" t="s">
        <v>303</v>
      </c>
      <c r="P25" s="197" t="s">
        <v>303</v>
      </c>
      <c r="R25" s="197" t="s">
        <v>570</v>
      </c>
      <c r="S25" s="197" t="s">
        <v>571</v>
      </c>
      <c r="U25" s="197" t="s">
        <v>570</v>
      </c>
      <c r="V25" s="197" t="s">
        <v>571</v>
      </c>
      <c r="X25" s="197"/>
      <c r="Y25" s="197"/>
    </row>
    <row r="26" spans="1:25" ht="25.5">
      <c r="A26" s="201" t="s">
        <v>133</v>
      </c>
      <c r="B26" s="196" t="s">
        <v>218</v>
      </c>
      <c r="C26" s="202" t="s">
        <v>137</v>
      </c>
      <c r="D26" s="197"/>
      <c r="E26" s="202" t="s">
        <v>134</v>
      </c>
      <c r="G26" s="243" t="s">
        <v>135</v>
      </c>
      <c r="H26" s="244" t="s">
        <v>618</v>
      </c>
      <c r="J26" s="243" t="s">
        <v>136</v>
      </c>
      <c r="K26" s="244" t="s">
        <v>618</v>
      </c>
      <c r="M26" s="241" t="s">
        <v>357</v>
      </c>
      <c r="O26" s="197" t="s">
        <v>135</v>
      </c>
      <c r="P26" s="197" t="s">
        <v>136</v>
      </c>
      <c r="R26" s="197" t="s">
        <v>135</v>
      </c>
      <c r="S26" s="197" t="s">
        <v>136</v>
      </c>
      <c r="U26" s="197" t="s">
        <v>135</v>
      </c>
      <c r="V26" s="197" t="s">
        <v>136</v>
      </c>
      <c r="X26" s="197"/>
      <c r="Y26" s="197"/>
    </row>
    <row r="27" spans="1:25" ht="63.75">
      <c r="A27" s="198" t="s">
        <v>71</v>
      </c>
      <c r="B27" s="196" t="s">
        <v>218</v>
      </c>
      <c r="C27" s="199" t="s">
        <v>137</v>
      </c>
      <c r="D27" s="197" t="s">
        <v>138</v>
      </c>
      <c r="E27" s="199" t="s">
        <v>139</v>
      </c>
      <c r="G27" s="243" t="s">
        <v>140</v>
      </c>
      <c r="H27" s="244" t="s">
        <v>618</v>
      </c>
      <c r="J27" s="243" t="s">
        <v>140</v>
      </c>
      <c r="K27" s="244" t="s">
        <v>618</v>
      </c>
      <c r="M27" s="241" t="s">
        <v>357</v>
      </c>
      <c r="O27" s="197" t="s">
        <v>140</v>
      </c>
      <c r="P27" s="197" t="s">
        <v>140</v>
      </c>
      <c r="R27" s="197" t="s">
        <v>140</v>
      </c>
      <c r="S27" s="197" t="s">
        <v>140</v>
      </c>
      <c r="U27" s="197" t="s">
        <v>140</v>
      </c>
      <c r="V27" s="197" t="s">
        <v>140</v>
      </c>
      <c r="X27" s="197"/>
      <c r="Y27" s="197"/>
    </row>
    <row r="28" spans="1:25" ht="63.75">
      <c r="A28" s="200" t="s">
        <v>29</v>
      </c>
      <c r="B28" s="238" t="s">
        <v>29</v>
      </c>
      <c r="C28" s="242" t="s">
        <v>94</v>
      </c>
      <c r="D28" s="197" t="s">
        <v>572</v>
      </c>
      <c r="E28" s="199" t="s">
        <v>141</v>
      </c>
      <c r="G28" s="240" t="s">
        <v>563</v>
      </c>
      <c r="H28" s="240" t="s">
        <v>625</v>
      </c>
      <c r="J28" s="240" t="s">
        <v>573</v>
      </c>
      <c r="K28" s="240" t="s">
        <v>608</v>
      </c>
      <c r="M28" s="241" t="s">
        <v>357</v>
      </c>
      <c r="O28" s="197" t="s">
        <v>98</v>
      </c>
      <c r="P28" s="197" t="s">
        <v>99</v>
      </c>
      <c r="R28" s="197" t="s">
        <v>563</v>
      </c>
      <c r="S28" s="197" t="s">
        <v>573</v>
      </c>
      <c r="U28" s="197" t="s">
        <v>563</v>
      </c>
      <c r="V28" s="197" t="s">
        <v>573</v>
      </c>
      <c r="X28" s="197"/>
      <c r="Y28" s="197"/>
    </row>
    <row r="29" spans="1:25" ht="51">
      <c r="A29" s="200" t="s">
        <v>47</v>
      </c>
      <c r="B29" s="238" t="s">
        <v>544</v>
      </c>
      <c r="C29" s="242" t="s">
        <v>142</v>
      </c>
      <c r="D29" s="197" t="s">
        <v>143</v>
      </c>
      <c r="E29" s="199" t="s">
        <v>144</v>
      </c>
      <c r="G29" s="240" t="s">
        <v>626</v>
      </c>
      <c r="H29" s="240" t="s">
        <v>627</v>
      </c>
      <c r="J29" s="240" t="s">
        <v>574</v>
      </c>
      <c r="K29" s="240" t="s">
        <v>608</v>
      </c>
      <c r="M29" s="241" t="s">
        <v>357</v>
      </c>
      <c r="O29" s="197" t="s">
        <v>179</v>
      </c>
      <c r="P29" s="197" t="s">
        <v>180</v>
      </c>
      <c r="R29" s="197" t="s">
        <v>626</v>
      </c>
      <c r="S29" s="197" t="s">
        <v>574</v>
      </c>
      <c r="U29" s="197" t="s">
        <v>594</v>
      </c>
      <c r="V29" s="197" t="s">
        <v>574</v>
      </c>
      <c r="X29" s="197"/>
      <c r="Y29" s="197"/>
    </row>
    <row r="30" spans="1:25" ht="51">
      <c r="A30" s="200" t="s">
        <v>46</v>
      </c>
      <c r="B30" s="238" t="s">
        <v>544</v>
      </c>
      <c r="C30" s="242" t="s">
        <v>145</v>
      </c>
      <c r="D30" s="197"/>
      <c r="E30" s="199" t="s">
        <v>146</v>
      </c>
      <c r="G30" s="240" t="s">
        <v>563</v>
      </c>
      <c r="H30" s="240" t="s">
        <v>625</v>
      </c>
      <c r="J30" s="240" t="s">
        <v>575</v>
      </c>
      <c r="K30" s="240" t="s">
        <v>608</v>
      </c>
      <c r="M30" s="241" t="s">
        <v>357</v>
      </c>
      <c r="O30" s="197" t="s">
        <v>98</v>
      </c>
      <c r="P30" s="197" t="s">
        <v>99</v>
      </c>
      <c r="R30" s="197" t="s">
        <v>563</v>
      </c>
      <c r="S30" s="197" t="s">
        <v>575</v>
      </c>
      <c r="U30" s="197" t="s">
        <v>563</v>
      </c>
      <c r="V30" s="197" t="s">
        <v>575</v>
      </c>
      <c r="X30" s="197"/>
      <c r="Y30" s="197"/>
    </row>
    <row r="31" spans="1:25" ht="51">
      <c r="A31" s="200" t="s">
        <v>40</v>
      </c>
      <c r="B31" s="238" t="s">
        <v>40</v>
      </c>
      <c r="C31" s="242" t="s">
        <v>147</v>
      </c>
      <c r="D31" s="197"/>
      <c r="E31" s="199" t="s">
        <v>148</v>
      </c>
      <c r="G31" s="240" t="s">
        <v>576</v>
      </c>
      <c r="H31" s="240" t="s">
        <v>625</v>
      </c>
      <c r="J31" s="240" t="s">
        <v>577</v>
      </c>
      <c r="K31" s="240" t="s">
        <v>608</v>
      </c>
      <c r="M31" s="241" t="s">
        <v>357</v>
      </c>
      <c r="O31" s="197" t="s">
        <v>305</v>
      </c>
      <c r="P31" s="197" t="s">
        <v>306</v>
      </c>
      <c r="R31" s="197" t="s">
        <v>576</v>
      </c>
      <c r="S31" s="197" t="s">
        <v>577</v>
      </c>
      <c r="U31" s="197" t="s">
        <v>576</v>
      </c>
      <c r="V31" s="197" t="s">
        <v>577</v>
      </c>
      <c r="X31" s="197"/>
      <c r="Y31" s="197"/>
    </row>
    <row r="32" spans="1:25" ht="51">
      <c r="A32" s="200" t="s">
        <v>41</v>
      </c>
      <c r="B32" s="238" t="s">
        <v>544</v>
      </c>
      <c r="C32" s="242" t="s">
        <v>145</v>
      </c>
      <c r="D32" s="197"/>
      <c r="E32" s="199" t="s">
        <v>149</v>
      </c>
      <c r="G32" s="240" t="s">
        <v>578</v>
      </c>
      <c r="H32" s="240" t="s">
        <v>625</v>
      </c>
      <c r="J32" s="240" t="s">
        <v>579</v>
      </c>
      <c r="K32" s="240" t="s">
        <v>608</v>
      </c>
      <c r="M32" s="241" t="s">
        <v>357</v>
      </c>
      <c r="O32" s="197" t="s">
        <v>628</v>
      </c>
      <c r="P32" s="197" t="s">
        <v>629</v>
      </c>
      <c r="R32" s="197" t="s">
        <v>578</v>
      </c>
      <c r="S32" s="197" t="s">
        <v>579</v>
      </c>
      <c r="U32" s="197" t="s">
        <v>578</v>
      </c>
      <c r="V32" s="197" t="s">
        <v>579</v>
      </c>
      <c r="X32" s="197"/>
      <c r="Y32" s="197"/>
    </row>
    <row r="33" spans="1:25" ht="25.5">
      <c r="A33" s="198" t="s">
        <v>45</v>
      </c>
      <c r="B33" s="196" t="s">
        <v>544</v>
      </c>
      <c r="C33" s="199" t="s">
        <v>145</v>
      </c>
      <c r="D33" s="197"/>
      <c r="E33" s="199" t="s">
        <v>150</v>
      </c>
      <c r="G33" s="243" t="s">
        <v>151</v>
      </c>
      <c r="H33" s="244" t="s">
        <v>618</v>
      </c>
      <c r="J33" s="243" t="s">
        <v>151</v>
      </c>
      <c r="K33" s="244" t="s">
        <v>618</v>
      </c>
      <c r="M33" s="241" t="s">
        <v>357</v>
      </c>
      <c r="O33" s="197" t="s">
        <v>151</v>
      </c>
      <c r="P33" s="197" t="s">
        <v>151</v>
      </c>
      <c r="R33" s="197" t="s">
        <v>151</v>
      </c>
      <c r="S33" s="197" t="s">
        <v>151</v>
      </c>
      <c r="U33" s="197" t="s">
        <v>151</v>
      </c>
      <c r="V33" s="197" t="s">
        <v>151</v>
      </c>
      <c r="X33" s="197"/>
      <c r="Y33" s="197"/>
    </row>
    <row r="34" spans="1:25" ht="51">
      <c r="A34" s="200" t="s">
        <v>44</v>
      </c>
      <c r="B34" s="238" t="s">
        <v>544</v>
      </c>
      <c r="C34" s="242" t="s">
        <v>145</v>
      </c>
      <c r="D34" s="197"/>
      <c r="E34" s="199" t="s">
        <v>152</v>
      </c>
      <c r="G34" s="240" t="s">
        <v>580</v>
      </c>
      <c r="H34" s="240" t="s">
        <v>625</v>
      </c>
      <c r="J34" s="240" t="s">
        <v>581</v>
      </c>
      <c r="K34" s="240" t="s">
        <v>608</v>
      </c>
      <c r="M34" s="241" t="s">
        <v>357</v>
      </c>
      <c r="O34" s="197" t="s">
        <v>307</v>
      </c>
      <c r="P34" s="197" t="s">
        <v>308</v>
      </c>
      <c r="R34" s="197" t="s">
        <v>580</v>
      </c>
      <c r="S34" s="197" t="s">
        <v>581</v>
      </c>
      <c r="U34" s="197" t="s">
        <v>580</v>
      </c>
      <c r="V34" s="197" t="s">
        <v>581</v>
      </c>
      <c r="X34" s="197"/>
      <c r="Y34" s="197"/>
    </row>
    <row r="35" spans="1:25" ht="51">
      <c r="A35" s="198" t="s">
        <v>87</v>
      </c>
      <c r="B35" s="196" t="s">
        <v>460</v>
      </c>
      <c r="C35" s="199" t="s">
        <v>145</v>
      </c>
      <c r="D35" s="197"/>
      <c r="E35" s="199" t="s">
        <v>153</v>
      </c>
      <c r="G35" s="243" t="s">
        <v>154</v>
      </c>
      <c r="H35" s="244" t="s">
        <v>618</v>
      </c>
      <c r="J35" s="243" t="s">
        <v>155</v>
      </c>
      <c r="K35" s="244" t="s">
        <v>618</v>
      </c>
      <c r="M35" s="241" t="s">
        <v>357</v>
      </c>
      <c r="O35" s="197" t="s">
        <v>154</v>
      </c>
      <c r="P35" s="197" t="s">
        <v>155</v>
      </c>
      <c r="R35" s="197" t="s">
        <v>154</v>
      </c>
      <c r="S35" s="197" t="s">
        <v>155</v>
      </c>
      <c r="U35" s="197" t="s">
        <v>154</v>
      </c>
      <c r="V35" s="197" t="s">
        <v>155</v>
      </c>
      <c r="X35" s="197"/>
      <c r="Y35" s="197"/>
    </row>
    <row r="36" spans="1:25" ht="51">
      <c r="A36" s="200" t="s">
        <v>156</v>
      </c>
      <c r="B36" s="238" t="s">
        <v>544</v>
      </c>
      <c r="C36" s="242" t="s">
        <v>145</v>
      </c>
      <c r="D36" s="197"/>
      <c r="E36" s="199" t="s">
        <v>157</v>
      </c>
      <c r="G36" s="240" t="s">
        <v>563</v>
      </c>
      <c r="H36" s="240" t="s">
        <v>625</v>
      </c>
      <c r="J36" s="240" t="s">
        <v>575</v>
      </c>
      <c r="K36" s="240" t="s">
        <v>608</v>
      </c>
      <c r="M36" s="241" t="s">
        <v>357</v>
      </c>
      <c r="O36" s="197" t="s">
        <v>98</v>
      </c>
      <c r="P36" s="197" t="s">
        <v>99</v>
      </c>
      <c r="R36" s="197" t="s">
        <v>563</v>
      </c>
      <c r="S36" s="197" t="s">
        <v>575</v>
      </c>
      <c r="U36" s="197" t="s">
        <v>563</v>
      </c>
      <c r="V36" s="197" t="s">
        <v>575</v>
      </c>
      <c r="X36" s="197"/>
      <c r="Y36" s="197"/>
    </row>
    <row r="37" spans="1:25" ht="38.25">
      <c r="A37" s="198" t="s">
        <v>158</v>
      </c>
      <c r="B37" s="196" t="s">
        <v>460</v>
      </c>
      <c r="C37" s="199" t="s">
        <v>145</v>
      </c>
      <c r="D37" s="197"/>
      <c r="E37" s="199" t="s">
        <v>159</v>
      </c>
      <c r="G37" s="243" t="s">
        <v>160</v>
      </c>
      <c r="H37" s="244" t="s">
        <v>618</v>
      </c>
      <c r="J37" s="243" t="s">
        <v>161</v>
      </c>
      <c r="K37" s="244" t="s">
        <v>618</v>
      </c>
      <c r="M37" s="241" t="s">
        <v>357</v>
      </c>
      <c r="O37" s="197" t="s">
        <v>160</v>
      </c>
      <c r="P37" s="197" t="s">
        <v>161</v>
      </c>
      <c r="R37" s="197" t="s">
        <v>160</v>
      </c>
      <c r="S37" s="197" t="s">
        <v>161</v>
      </c>
      <c r="U37" s="197" t="s">
        <v>160</v>
      </c>
      <c r="V37" s="197" t="s">
        <v>161</v>
      </c>
      <c r="X37" s="197"/>
      <c r="Y37" s="197"/>
    </row>
    <row r="38" spans="1:25" ht="51">
      <c r="A38" s="200" t="s">
        <v>67</v>
      </c>
      <c r="B38" s="238" t="s">
        <v>460</v>
      </c>
      <c r="C38" s="242" t="s">
        <v>162</v>
      </c>
      <c r="D38" s="197" t="s">
        <v>143</v>
      </c>
      <c r="E38" s="199" t="s">
        <v>163</v>
      </c>
      <c r="G38" s="240" t="s">
        <v>582</v>
      </c>
      <c r="H38" s="240" t="s">
        <v>625</v>
      </c>
      <c r="J38" s="240" t="s">
        <v>574</v>
      </c>
      <c r="K38" s="240" t="s">
        <v>608</v>
      </c>
      <c r="M38" s="241" t="s">
        <v>357</v>
      </c>
      <c r="O38" s="197" t="s">
        <v>179</v>
      </c>
      <c r="P38" s="197" t="s">
        <v>180</v>
      </c>
      <c r="R38" s="197" t="s">
        <v>582</v>
      </c>
      <c r="S38" s="197" t="s">
        <v>574</v>
      </c>
      <c r="U38" s="197" t="s">
        <v>582</v>
      </c>
      <c r="V38" s="197" t="s">
        <v>574</v>
      </c>
      <c r="X38" s="197"/>
      <c r="Y38" s="197"/>
    </row>
    <row r="39" spans="1:25" ht="51">
      <c r="A39" s="200" t="s">
        <v>32</v>
      </c>
      <c r="B39" s="238" t="s">
        <v>32</v>
      </c>
      <c r="C39" s="242" t="s">
        <v>94</v>
      </c>
      <c r="D39" s="197"/>
      <c r="E39" s="199" t="s">
        <v>164</v>
      </c>
      <c r="G39" s="240" t="s">
        <v>583</v>
      </c>
      <c r="H39" s="240" t="s">
        <v>625</v>
      </c>
      <c r="J39" s="240" t="s">
        <v>584</v>
      </c>
      <c r="K39" s="240" t="s">
        <v>608</v>
      </c>
      <c r="M39" s="241" t="s">
        <v>357</v>
      </c>
      <c r="O39" s="197" t="s">
        <v>309</v>
      </c>
      <c r="P39" s="197" t="s">
        <v>310</v>
      </c>
      <c r="R39" s="197" t="s">
        <v>583</v>
      </c>
      <c r="S39" s="197" t="s">
        <v>584</v>
      </c>
      <c r="U39" s="197" t="s">
        <v>583</v>
      </c>
      <c r="V39" s="197" t="s">
        <v>584</v>
      </c>
      <c r="X39" s="197"/>
      <c r="Y39" s="197"/>
    </row>
    <row r="40" spans="1:25" ht="51">
      <c r="A40" s="200" t="s">
        <v>69</v>
      </c>
      <c r="B40" s="238" t="s">
        <v>460</v>
      </c>
      <c r="C40" s="242" t="s">
        <v>94</v>
      </c>
      <c r="D40" s="197"/>
      <c r="E40" s="199" t="s">
        <v>165</v>
      </c>
      <c r="G40" s="240" t="s">
        <v>585</v>
      </c>
      <c r="H40" s="240" t="s">
        <v>625</v>
      </c>
      <c r="J40" s="240" t="s">
        <v>585</v>
      </c>
      <c r="K40" s="240" t="s">
        <v>608</v>
      </c>
      <c r="M40" s="241" t="s">
        <v>357</v>
      </c>
      <c r="O40" s="197" t="s">
        <v>311</v>
      </c>
      <c r="P40" s="197" t="s">
        <v>311</v>
      </c>
      <c r="R40" s="197" t="s">
        <v>585</v>
      </c>
      <c r="S40" s="197" t="s">
        <v>585</v>
      </c>
      <c r="U40" s="197" t="s">
        <v>585</v>
      </c>
      <c r="V40" s="197" t="s">
        <v>585</v>
      </c>
      <c r="X40" s="197"/>
      <c r="Y40" s="197"/>
    </row>
    <row r="41" spans="1:25" ht="38.25">
      <c r="A41" s="198" t="s">
        <v>68</v>
      </c>
      <c r="B41" s="196" t="s">
        <v>460</v>
      </c>
      <c r="C41" s="199" t="s">
        <v>162</v>
      </c>
      <c r="D41" s="197" t="s">
        <v>143</v>
      </c>
      <c r="E41" s="199" t="s">
        <v>166</v>
      </c>
      <c r="G41" s="243" t="s">
        <v>167</v>
      </c>
      <c r="H41" s="244" t="s">
        <v>618</v>
      </c>
      <c r="J41" s="243" t="s">
        <v>168</v>
      </c>
      <c r="K41" s="244" t="s">
        <v>618</v>
      </c>
      <c r="M41" s="241" t="s">
        <v>357</v>
      </c>
      <c r="O41" s="197" t="s">
        <v>167</v>
      </c>
      <c r="P41" s="197" t="s">
        <v>168</v>
      </c>
      <c r="R41" s="197" t="s">
        <v>167</v>
      </c>
      <c r="S41" s="197" t="s">
        <v>168</v>
      </c>
      <c r="U41" s="197" t="s">
        <v>167</v>
      </c>
      <c r="V41" s="197" t="s">
        <v>168</v>
      </c>
      <c r="X41" s="197"/>
      <c r="Y41" s="197"/>
    </row>
    <row r="42" spans="1:25" ht="51">
      <c r="A42" s="200" t="s">
        <v>169</v>
      </c>
      <c r="B42" s="238" t="s">
        <v>409</v>
      </c>
      <c r="C42" s="242" t="s">
        <v>170</v>
      </c>
      <c r="D42" s="197"/>
      <c r="E42" s="199" t="s">
        <v>171</v>
      </c>
      <c r="G42" s="240" t="s">
        <v>586</v>
      </c>
      <c r="H42" s="240" t="s">
        <v>625</v>
      </c>
      <c r="J42" s="240" t="s">
        <v>587</v>
      </c>
      <c r="K42" s="240" t="s">
        <v>608</v>
      </c>
      <c r="M42" s="241" t="s">
        <v>357</v>
      </c>
      <c r="O42" s="197" t="s">
        <v>312</v>
      </c>
      <c r="P42" s="197" t="s">
        <v>313</v>
      </c>
      <c r="R42" s="197" t="s">
        <v>586</v>
      </c>
      <c r="S42" s="197" t="s">
        <v>587</v>
      </c>
      <c r="U42" s="197" t="s">
        <v>586</v>
      </c>
      <c r="V42" s="197" t="s">
        <v>587</v>
      </c>
      <c r="X42" s="197"/>
      <c r="Y42" s="197"/>
    </row>
    <row r="43" spans="1:25" ht="51">
      <c r="A43" s="200" t="s">
        <v>172</v>
      </c>
      <c r="B43" s="238" t="s">
        <v>220</v>
      </c>
      <c r="C43" s="242" t="s">
        <v>94</v>
      </c>
      <c r="D43" s="197"/>
      <c r="E43" s="199" t="s">
        <v>173</v>
      </c>
      <c r="G43" s="240" t="s">
        <v>563</v>
      </c>
      <c r="H43" s="240" t="s">
        <v>625</v>
      </c>
      <c r="J43" s="240" t="s">
        <v>575</v>
      </c>
      <c r="K43" s="240" t="s">
        <v>608</v>
      </c>
      <c r="M43" s="241" t="s">
        <v>357</v>
      </c>
      <c r="O43" s="197" t="s">
        <v>98</v>
      </c>
      <c r="P43" s="197" t="s">
        <v>99</v>
      </c>
      <c r="R43" s="197" t="s">
        <v>563</v>
      </c>
      <c r="S43" s="197" t="s">
        <v>575</v>
      </c>
      <c r="U43" s="197" t="s">
        <v>563</v>
      </c>
      <c r="V43" s="197" t="s">
        <v>575</v>
      </c>
      <c r="X43" s="197"/>
      <c r="Y43" s="197"/>
    </row>
    <row r="44" spans="1:25" ht="51">
      <c r="A44" s="200" t="s">
        <v>84</v>
      </c>
      <c r="B44" s="238" t="s">
        <v>220</v>
      </c>
      <c r="C44" s="242" t="s">
        <v>94</v>
      </c>
      <c r="D44" s="197"/>
      <c r="E44" s="199" t="s">
        <v>174</v>
      </c>
      <c r="G44" s="240" t="s">
        <v>563</v>
      </c>
      <c r="H44" s="240" t="s">
        <v>625</v>
      </c>
      <c r="J44" s="240" t="s">
        <v>575</v>
      </c>
      <c r="K44" s="240" t="s">
        <v>608</v>
      </c>
      <c r="M44" s="241" t="s">
        <v>357</v>
      </c>
      <c r="O44" s="197" t="s">
        <v>98</v>
      </c>
      <c r="P44" s="197" t="s">
        <v>99</v>
      </c>
      <c r="R44" s="197" t="s">
        <v>563</v>
      </c>
      <c r="S44" s="197" t="s">
        <v>575</v>
      </c>
      <c r="U44" s="197" t="s">
        <v>563</v>
      </c>
      <c r="V44" s="197" t="s">
        <v>575</v>
      </c>
      <c r="X44" s="197"/>
      <c r="Y44" s="197"/>
    </row>
    <row r="45" spans="1:25" ht="51">
      <c r="A45" s="200" t="s">
        <v>175</v>
      </c>
      <c r="B45" s="238" t="s">
        <v>409</v>
      </c>
      <c r="C45" s="242" t="s">
        <v>94</v>
      </c>
      <c r="D45" s="197"/>
      <c r="E45" s="199" t="s">
        <v>176</v>
      </c>
      <c r="G45" s="240" t="s">
        <v>563</v>
      </c>
      <c r="H45" s="240" t="s">
        <v>625</v>
      </c>
      <c r="J45" s="240" t="s">
        <v>575</v>
      </c>
      <c r="K45" s="240" t="s">
        <v>608</v>
      </c>
      <c r="M45" s="241" t="s">
        <v>357</v>
      </c>
      <c r="O45" s="197" t="s">
        <v>98</v>
      </c>
      <c r="P45" s="197" t="s">
        <v>99</v>
      </c>
      <c r="R45" s="197" t="s">
        <v>563</v>
      </c>
      <c r="S45" s="197" t="s">
        <v>575</v>
      </c>
      <c r="U45" s="197" t="s">
        <v>563</v>
      </c>
      <c r="V45" s="197" t="s">
        <v>575</v>
      </c>
      <c r="X45" s="197"/>
      <c r="Y45" s="197"/>
    </row>
    <row r="46" spans="1:25" ht="25.5">
      <c r="A46" s="198" t="s">
        <v>177</v>
      </c>
      <c r="B46" s="196" t="s">
        <v>460</v>
      </c>
      <c r="C46" s="199" t="s">
        <v>94</v>
      </c>
      <c r="D46" s="197"/>
      <c r="E46" s="199" t="s">
        <v>178</v>
      </c>
      <c r="G46" s="243" t="s">
        <v>179</v>
      </c>
      <c r="H46" s="244" t="s">
        <v>618</v>
      </c>
      <c r="J46" s="243" t="s">
        <v>180</v>
      </c>
      <c r="K46" s="244" t="s">
        <v>618</v>
      </c>
      <c r="M46" s="241" t="s">
        <v>357</v>
      </c>
      <c r="O46" s="197" t="s">
        <v>179</v>
      </c>
      <c r="P46" s="197" t="s">
        <v>180</v>
      </c>
      <c r="R46" s="197" t="s">
        <v>179</v>
      </c>
      <c r="S46" s="197" t="s">
        <v>180</v>
      </c>
      <c r="U46" s="197" t="s">
        <v>179</v>
      </c>
      <c r="V46" s="197" t="s">
        <v>180</v>
      </c>
      <c r="X46" s="197"/>
      <c r="Y46" s="197"/>
    </row>
    <row r="47" spans="1:25" ht="25.5">
      <c r="A47" s="198" t="s">
        <v>181</v>
      </c>
      <c r="B47" s="196" t="s">
        <v>460</v>
      </c>
      <c r="C47" s="199" t="s">
        <v>94</v>
      </c>
      <c r="D47" s="197"/>
      <c r="E47" s="199" t="s">
        <v>182</v>
      </c>
      <c r="G47" s="243" t="s">
        <v>140</v>
      </c>
      <c r="H47" s="244" t="s">
        <v>618</v>
      </c>
      <c r="J47" s="243" t="s">
        <v>140</v>
      </c>
      <c r="K47" s="244" t="s">
        <v>618</v>
      </c>
      <c r="M47" s="241" t="s">
        <v>357</v>
      </c>
      <c r="O47" s="197" t="s">
        <v>140</v>
      </c>
      <c r="P47" s="197" t="s">
        <v>140</v>
      </c>
      <c r="R47" s="197" t="s">
        <v>140</v>
      </c>
      <c r="S47" s="197" t="s">
        <v>140</v>
      </c>
      <c r="U47" s="197" t="s">
        <v>140</v>
      </c>
      <c r="V47" s="197" t="s">
        <v>140</v>
      </c>
      <c r="X47" s="197"/>
      <c r="Y47" s="197"/>
    </row>
    <row r="48" spans="1:25" ht="25.5">
      <c r="A48" s="198" t="s">
        <v>183</v>
      </c>
      <c r="B48" s="196" t="s">
        <v>460</v>
      </c>
      <c r="C48" s="199" t="s">
        <v>94</v>
      </c>
      <c r="D48" s="197"/>
      <c r="E48" s="199" t="s">
        <v>184</v>
      </c>
      <c r="G48" s="243" t="s">
        <v>185</v>
      </c>
      <c r="H48" s="244" t="s">
        <v>618</v>
      </c>
      <c r="J48" s="243" t="s">
        <v>186</v>
      </c>
      <c r="K48" s="244" t="s">
        <v>618</v>
      </c>
      <c r="M48" s="241" t="s">
        <v>357</v>
      </c>
      <c r="O48" s="197" t="s">
        <v>185</v>
      </c>
      <c r="P48" s="197" t="s">
        <v>186</v>
      </c>
      <c r="R48" s="197" t="s">
        <v>185</v>
      </c>
      <c r="S48" s="197" t="s">
        <v>186</v>
      </c>
      <c r="U48" s="197" t="s">
        <v>185</v>
      </c>
      <c r="V48" s="197" t="s">
        <v>186</v>
      </c>
      <c r="X48" s="197"/>
      <c r="Y48" s="197"/>
    </row>
    <row r="49" spans="1:25" ht="51">
      <c r="A49" s="200" t="s">
        <v>187</v>
      </c>
      <c r="B49" s="238" t="s">
        <v>460</v>
      </c>
      <c r="C49" s="242" t="s">
        <v>94</v>
      </c>
      <c r="D49" s="197"/>
      <c r="E49" s="199" t="s">
        <v>188</v>
      </c>
      <c r="G49" s="240" t="s">
        <v>588</v>
      </c>
      <c r="H49" s="240" t="s">
        <v>625</v>
      </c>
      <c r="J49" s="240" t="s">
        <v>589</v>
      </c>
      <c r="K49" s="240" t="s">
        <v>608</v>
      </c>
      <c r="M49" s="241" t="s">
        <v>357</v>
      </c>
      <c r="O49" s="197" t="s">
        <v>314</v>
      </c>
      <c r="P49" s="197" t="s">
        <v>315</v>
      </c>
      <c r="R49" s="197" t="s">
        <v>588</v>
      </c>
      <c r="S49" s="197" t="s">
        <v>589</v>
      </c>
      <c r="U49" s="197" t="s">
        <v>588</v>
      </c>
      <c r="V49" s="197" t="s">
        <v>589</v>
      </c>
      <c r="X49" s="197"/>
      <c r="Y49" s="197"/>
    </row>
    <row r="50" spans="1:25" ht="25.5">
      <c r="A50" s="198" t="s">
        <v>189</v>
      </c>
      <c r="B50" s="196" t="s">
        <v>460</v>
      </c>
      <c r="C50" s="199" t="s">
        <v>94</v>
      </c>
      <c r="D50" s="197"/>
      <c r="E50" s="199" t="s">
        <v>190</v>
      </c>
      <c r="G50" s="243" t="s">
        <v>98</v>
      </c>
      <c r="H50" s="244" t="s">
        <v>618</v>
      </c>
      <c r="J50" s="243" t="s">
        <v>99</v>
      </c>
      <c r="K50" s="244" t="s">
        <v>618</v>
      </c>
      <c r="M50" s="241" t="s">
        <v>357</v>
      </c>
      <c r="O50" s="197" t="s">
        <v>98</v>
      </c>
      <c r="P50" s="197" t="s">
        <v>99</v>
      </c>
      <c r="R50" s="197" t="s">
        <v>98</v>
      </c>
      <c r="S50" s="197" t="s">
        <v>99</v>
      </c>
      <c r="U50" s="197" t="s">
        <v>98</v>
      </c>
      <c r="V50" s="197" t="s">
        <v>99</v>
      </c>
      <c r="X50" s="197"/>
      <c r="Y50" s="197"/>
    </row>
    <row r="51" spans="1:25" ht="25.5">
      <c r="A51" s="198" t="s">
        <v>191</v>
      </c>
      <c r="B51" s="196" t="s">
        <v>6</v>
      </c>
      <c r="C51" s="199" t="s">
        <v>192</v>
      </c>
      <c r="D51" s="197"/>
      <c r="E51" s="199" t="s">
        <v>193</v>
      </c>
      <c r="G51" s="243" t="s">
        <v>194</v>
      </c>
      <c r="H51" s="244" t="s">
        <v>618</v>
      </c>
      <c r="J51" s="243" t="s">
        <v>194</v>
      </c>
      <c r="K51" s="244" t="s">
        <v>618</v>
      </c>
      <c r="M51" s="241" t="s">
        <v>357</v>
      </c>
      <c r="O51" s="197" t="s">
        <v>194</v>
      </c>
      <c r="P51" s="197" t="s">
        <v>194</v>
      </c>
      <c r="R51" s="197" t="s">
        <v>194</v>
      </c>
      <c r="S51" s="197" t="s">
        <v>194</v>
      </c>
      <c r="U51" s="197" t="s">
        <v>194</v>
      </c>
      <c r="V51" s="197" t="s">
        <v>194</v>
      </c>
      <c r="X51" s="197"/>
      <c r="Y51" s="197"/>
    </row>
    <row r="52" spans="1:25" ht="25.5">
      <c r="A52" s="198" t="s">
        <v>195</v>
      </c>
      <c r="B52" s="196" t="s">
        <v>6</v>
      </c>
      <c r="C52" s="199" t="s">
        <v>192</v>
      </c>
      <c r="D52" s="197"/>
      <c r="E52" s="199" t="s">
        <v>196</v>
      </c>
      <c r="G52" s="243" t="s">
        <v>197</v>
      </c>
      <c r="H52" s="244" t="s">
        <v>618</v>
      </c>
      <c r="J52" s="243" t="s">
        <v>198</v>
      </c>
      <c r="K52" s="244" t="s">
        <v>618</v>
      </c>
      <c r="M52" s="241" t="s">
        <v>357</v>
      </c>
      <c r="O52" s="197" t="s">
        <v>197</v>
      </c>
      <c r="P52" s="197" t="s">
        <v>198</v>
      </c>
      <c r="R52" s="197" t="s">
        <v>197</v>
      </c>
      <c r="S52" s="197" t="s">
        <v>198</v>
      </c>
      <c r="U52" s="197" t="s">
        <v>197</v>
      </c>
      <c r="V52" s="197" t="s">
        <v>198</v>
      </c>
      <c r="X52" s="197"/>
      <c r="Y52" s="197"/>
    </row>
    <row r="53" spans="1:25" ht="25.5">
      <c r="A53" s="198" t="s">
        <v>51</v>
      </c>
      <c r="B53" s="196" t="s">
        <v>6</v>
      </c>
      <c r="C53" s="199" t="s">
        <v>199</v>
      </c>
      <c r="D53" s="197"/>
      <c r="E53" s="199" t="s">
        <v>200</v>
      </c>
      <c r="G53" s="243">
        <v>9732</v>
      </c>
      <c r="H53" s="244" t="s">
        <v>618</v>
      </c>
      <c r="J53" s="243">
        <v>9732</v>
      </c>
      <c r="K53" s="244" t="s">
        <v>618</v>
      </c>
      <c r="M53" s="241" t="s">
        <v>357</v>
      </c>
      <c r="O53" s="197">
        <v>9732</v>
      </c>
      <c r="P53" s="197">
        <v>9732</v>
      </c>
      <c r="R53" s="197">
        <v>9732</v>
      </c>
      <c r="S53" s="197">
        <v>9732</v>
      </c>
      <c r="U53" s="197">
        <v>9732</v>
      </c>
      <c r="V53" s="197">
        <v>9732</v>
      </c>
      <c r="X53" s="197"/>
      <c r="Y53" s="197"/>
    </row>
    <row r="54" spans="1:25" ht="25.5">
      <c r="A54" s="198" t="s">
        <v>49</v>
      </c>
      <c r="B54" s="196" t="s">
        <v>6</v>
      </c>
      <c r="C54" s="199" t="s">
        <v>201</v>
      </c>
      <c r="D54" s="197"/>
      <c r="E54" s="199" t="s">
        <v>202</v>
      </c>
      <c r="G54" s="243">
        <v>9823</v>
      </c>
      <c r="H54" s="244" t="s">
        <v>618</v>
      </c>
      <c r="J54" s="243">
        <v>9823</v>
      </c>
      <c r="K54" s="244" t="s">
        <v>618</v>
      </c>
      <c r="M54" s="241" t="s">
        <v>357</v>
      </c>
      <c r="O54" s="197">
        <v>9823</v>
      </c>
      <c r="P54" s="197">
        <v>9823</v>
      </c>
      <c r="R54" s="197">
        <v>9823</v>
      </c>
      <c r="S54" s="197">
        <v>9823</v>
      </c>
      <c r="U54" s="197">
        <v>9823</v>
      </c>
      <c r="V54" s="197">
        <v>9823</v>
      </c>
      <c r="X54" s="197"/>
      <c r="Y54" s="197"/>
    </row>
    <row r="55" spans="1:25" ht="25.5">
      <c r="A55" s="198" t="s">
        <v>414</v>
      </c>
      <c r="B55" s="196" t="s">
        <v>414</v>
      </c>
      <c r="C55" s="199"/>
      <c r="D55" s="197" t="s">
        <v>357</v>
      </c>
      <c r="E55" s="199" t="s">
        <v>595</v>
      </c>
      <c r="G55" s="243"/>
      <c r="H55" s="244" t="s">
        <v>618</v>
      </c>
      <c r="J55" s="243" t="s">
        <v>357</v>
      </c>
      <c r="K55" s="244" t="s">
        <v>618</v>
      </c>
      <c r="M55" s="241" t="s">
        <v>357</v>
      </c>
      <c r="O55" s="197"/>
      <c r="P55" s="197"/>
      <c r="R55" s="197" t="s">
        <v>357</v>
      </c>
      <c r="S55" s="197" t="s">
        <v>357</v>
      </c>
      <c r="U55" s="197" t="s">
        <v>357</v>
      </c>
      <c r="V55" s="197" t="s">
        <v>357</v>
      </c>
      <c r="X55" s="197"/>
      <c r="Y55" s="197"/>
    </row>
    <row r="56" spans="1:25" ht="25.5">
      <c r="A56" s="198" t="s">
        <v>415</v>
      </c>
      <c r="B56" s="196" t="s">
        <v>415</v>
      </c>
      <c r="C56" s="199"/>
      <c r="D56" s="197" t="s">
        <v>357</v>
      </c>
      <c r="E56" s="199" t="s">
        <v>596</v>
      </c>
      <c r="G56" s="243"/>
      <c r="H56" s="244" t="s">
        <v>618</v>
      </c>
      <c r="J56" s="243" t="s">
        <v>357</v>
      </c>
      <c r="K56" s="244" t="s">
        <v>618</v>
      </c>
      <c r="M56" s="241" t="s">
        <v>357</v>
      </c>
      <c r="O56" s="197"/>
      <c r="P56" s="197"/>
      <c r="R56" s="197" t="s">
        <v>357</v>
      </c>
      <c r="S56" s="197" t="s">
        <v>357</v>
      </c>
      <c r="U56" s="197" t="s">
        <v>357</v>
      </c>
      <c r="V56" s="197" t="s">
        <v>357</v>
      </c>
      <c r="X56" s="197"/>
      <c r="Y56" s="197"/>
    </row>
    <row r="57" spans="1:25" ht="25.5">
      <c r="A57" s="198" t="s">
        <v>438</v>
      </c>
      <c r="B57" s="196" t="s">
        <v>459</v>
      </c>
      <c r="C57" s="199"/>
      <c r="D57" s="197" t="s">
        <v>357</v>
      </c>
      <c r="E57" s="199" t="s">
        <v>546</v>
      </c>
      <c r="G57" s="243"/>
      <c r="H57" s="244" t="s">
        <v>618</v>
      </c>
      <c r="J57" s="243" t="s">
        <v>357</v>
      </c>
      <c r="K57" s="244" t="s">
        <v>618</v>
      </c>
      <c r="M57" s="241" t="s">
        <v>357</v>
      </c>
      <c r="O57" s="197"/>
      <c r="P57" s="197"/>
      <c r="R57" s="197" t="s">
        <v>357</v>
      </c>
      <c r="S57" s="197" t="s">
        <v>357</v>
      </c>
      <c r="U57" s="197" t="s">
        <v>357</v>
      </c>
      <c r="V57" s="197" t="s">
        <v>357</v>
      </c>
      <c r="X57" s="197"/>
      <c r="Y57" s="197"/>
    </row>
    <row r="58" spans="1:25" ht="25.5">
      <c r="A58" s="198" t="s">
        <v>437</v>
      </c>
      <c r="B58" s="196" t="s">
        <v>427</v>
      </c>
      <c r="C58" s="199"/>
      <c r="D58" s="197" t="s">
        <v>357</v>
      </c>
      <c r="E58" s="199" t="s">
        <v>440</v>
      </c>
      <c r="G58" s="243"/>
      <c r="H58" s="244" t="s">
        <v>618</v>
      </c>
      <c r="J58" s="243" t="s">
        <v>357</v>
      </c>
      <c r="K58" s="244" t="s">
        <v>618</v>
      </c>
      <c r="M58" s="241" t="s">
        <v>357</v>
      </c>
      <c r="O58" s="197"/>
      <c r="P58" s="197"/>
      <c r="R58" s="197" t="s">
        <v>357</v>
      </c>
      <c r="S58" s="197" t="s">
        <v>357</v>
      </c>
      <c r="U58" s="197" t="s">
        <v>357</v>
      </c>
      <c r="V58" s="197" t="s">
        <v>357</v>
      </c>
      <c r="X58" s="197"/>
      <c r="Y58" s="197"/>
    </row>
    <row r="59" spans="1:25" ht="25.5">
      <c r="A59" s="198" t="s">
        <v>398</v>
      </c>
      <c r="B59" s="196" t="s">
        <v>398</v>
      </c>
      <c r="C59" s="199"/>
      <c r="D59" s="197" t="s">
        <v>357</v>
      </c>
      <c r="E59" s="199"/>
      <c r="G59" s="243" t="s">
        <v>357</v>
      </c>
      <c r="H59" s="244" t="s">
        <v>618</v>
      </c>
      <c r="J59" s="243" t="s">
        <v>357</v>
      </c>
      <c r="K59" s="244" t="s">
        <v>618</v>
      </c>
      <c r="M59" s="241" t="s">
        <v>357</v>
      </c>
      <c r="O59" s="197" t="s">
        <v>357</v>
      </c>
      <c r="P59" s="197" t="s">
        <v>357</v>
      </c>
      <c r="R59" s="197" t="s">
        <v>357</v>
      </c>
      <c r="S59" s="197" t="s">
        <v>357</v>
      </c>
      <c r="U59" s="197" t="s">
        <v>357</v>
      </c>
      <c r="V59" s="197" t="s">
        <v>357</v>
      </c>
      <c r="X59" s="197"/>
      <c r="Y59" s="197"/>
    </row>
    <row r="60" spans="1:25" ht="25.5">
      <c r="A60" s="198" t="s">
        <v>400</v>
      </c>
      <c r="B60" s="196" t="s">
        <v>400</v>
      </c>
      <c r="C60" s="199"/>
      <c r="D60" s="197" t="s">
        <v>357</v>
      </c>
      <c r="E60" s="199"/>
      <c r="G60" s="243" t="s">
        <v>357</v>
      </c>
      <c r="H60" s="244" t="s">
        <v>618</v>
      </c>
      <c r="J60" s="243" t="s">
        <v>357</v>
      </c>
      <c r="K60" s="244" t="s">
        <v>618</v>
      </c>
      <c r="M60" s="241" t="s">
        <v>357</v>
      </c>
      <c r="O60" s="197" t="s">
        <v>357</v>
      </c>
      <c r="P60" s="197" t="s">
        <v>357</v>
      </c>
      <c r="R60" s="197" t="s">
        <v>357</v>
      </c>
      <c r="S60" s="197" t="s">
        <v>357</v>
      </c>
      <c r="U60" s="197" t="s">
        <v>357</v>
      </c>
      <c r="V60" s="197" t="s">
        <v>357</v>
      </c>
      <c r="X60" s="197"/>
      <c r="Y60" s="197"/>
    </row>
    <row r="61" spans="1:25" ht="25.5">
      <c r="A61" s="198" t="s">
        <v>401</v>
      </c>
      <c r="B61" s="196" t="s">
        <v>401</v>
      </c>
      <c r="C61" s="199"/>
      <c r="D61" s="197" t="s">
        <v>357</v>
      </c>
      <c r="E61" s="199"/>
      <c r="G61" s="243" t="s">
        <v>357</v>
      </c>
      <c r="H61" s="244" t="s">
        <v>618</v>
      </c>
      <c r="J61" s="243" t="s">
        <v>357</v>
      </c>
      <c r="K61" s="244" t="s">
        <v>618</v>
      </c>
      <c r="M61" s="241" t="s">
        <v>357</v>
      </c>
      <c r="O61" s="197" t="s">
        <v>357</v>
      </c>
      <c r="P61" s="197" t="s">
        <v>357</v>
      </c>
      <c r="R61" s="197" t="s">
        <v>357</v>
      </c>
      <c r="S61" s="197" t="s">
        <v>357</v>
      </c>
      <c r="U61" s="197" t="s">
        <v>357</v>
      </c>
      <c r="V61" s="197" t="s">
        <v>357</v>
      </c>
      <c r="X61" s="197"/>
      <c r="Y61" s="197"/>
    </row>
    <row r="62" spans="1:25" ht="25.5">
      <c r="A62" s="198" t="s">
        <v>402</v>
      </c>
      <c r="B62" s="196" t="s">
        <v>402</v>
      </c>
      <c r="C62" s="199"/>
      <c r="D62" s="197" t="s">
        <v>357</v>
      </c>
      <c r="E62" s="199"/>
      <c r="G62" s="243" t="s">
        <v>357</v>
      </c>
      <c r="H62" s="244" t="s">
        <v>618</v>
      </c>
      <c r="J62" s="243" t="s">
        <v>357</v>
      </c>
      <c r="K62" s="244" t="s">
        <v>618</v>
      </c>
      <c r="M62" s="241" t="s">
        <v>357</v>
      </c>
      <c r="O62" s="197" t="s">
        <v>357</v>
      </c>
      <c r="P62" s="197" t="s">
        <v>357</v>
      </c>
      <c r="R62" s="197" t="s">
        <v>357</v>
      </c>
      <c r="S62" s="197" t="s">
        <v>357</v>
      </c>
      <c r="U62" s="197" t="s">
        <v>357</v>
      </c>
      <c r="V62" s="197" t="s">
        <v>357</v>
      </c>
      <c r="X62" s="197"/>
      <c r="Y62" s="197"/>
    </row>
    <row r="63" spans="1:25" ht="25.5">
      <c r="A63" s="198" t="s">
        <v>403</v>
      </c>
      <c r="B63" s="196" t="s">
        <v>403</v>
      </c>
      <c r="C63" s="199"/>
      <c r="D63" s="197" t="s">
        <v>357</v>
      </c>
      <c r="E63" s="199"/>
      <c r="G63" s="243" t="s">
        <v>357</v>
      </c>
      <c r="H63" s="244" t="s">
        <v>618</v>
      </c>
      <c r="J63" s="243" t="s">
        <v>357</v>
      </c>
      <c r="K63" s="244" t="s">
        <v>618</v>
      </c>
      <c r="M63" s="241" t="s">
        <v>357</v>
      </c>
      <c r="O63" s="197" t="s">
        <v>357</v>
      </c>
      <c r="P63" s="197" t="s">
        <v>357</v>
      </c>
      <c r="R63" s="197" t="s">
        <v>357</v>
      </c>
      <c r="S63" s="197" t="s">
        <v>357</v>
      </c>
      <c r="U63" s="197" t="s">
        <v>357</v>
      </c>
      <c r="V63" s="197" t="s">
        <v>357</v>
      </c>
      <c r="X63" s="197"/>
      <c r="Y63" s="197"/>
    </row>
    <row r="64" spans="1:25" ht="25.5">
      <c r="A64" s="198" t="s">
        <v>399</v>
      </c>
      <c r="B64" s="196" t="s">
        <v>399</v>
      </c>
      <c r="C64" s="199"/>
      <c r="D64" s="197" t="s">
        <v>357</v>
      </c>
      <c r="E64" s="199"/>
      <c r="G64" s="243" t="s">
        <v>357</v>
      </c>
      <c r="H64" s="244" t="s">
        <v>618</v>
      </c>
      <c r="J64" s="243" t="s">
        <v>357</v>
      </c>
      <c r="K64" s="244" t="s">
        <v>618</v>
      </c>
      <c r="M64" s="241" t="s">
        <v>357</v>
      </c>
      <c r="O64" s="197" t="s">
        <v>357</v>
      </c>
      <c r="P64" s="197" t="s">
        <v>357</v>
      </c>
      <c r="R64" s="197" t="s">
        <v>357</v>
      </c>
      <c r="S64" s="197" t="s">
        <v>357</v>
      </c>
      <c r="U64" s="197" t="s">
        <v>357</v>
      </c>
      <c r="V64" s="197" t="s">
        <v>357</v>
      </c>
      <c r="X64" s="197"/>
      <c r="Y64" s="197"/>
    </row>
    <row r="65" spans="1:25" ht="25.5">
      <c r="A65" s="198" t="s">
        <v>545</v>
      </c>
      <c r="B65" s="196" t="s">
        <v>545</v>
      </c>
      <c r="C65" s="199"/>
      <c r="D65" s="197" t="s">
        <v>357</v>
      </c>
      <c r="E65" s="199"/>
      <c r="G65" s="243" t="s">
        <v>357</v>
      </c>
      <c r="H65" s="244" t="s">
        <v>618</v>
      </c>
      <c r="J65" s="243" t="s">
        <v>357</v>
      </c>
      <c r="K65" s="244" t="s">
        <v>618</v>
      </c>
      <c r="M65" s="241" t="s">
        <v>357</v>
      </c>
      <c r="O65" s="197" t="s">
        <v>357</v>
      </c>
      <c r="P65" s="197" t="s">
        <v>357</v>
      </c>
      <c r="R65" s="197" t="s">
        <v>357</v>
      </c>
      <c r="S65" s="197" t="s">
        <v>357</v>
      </c>
      <c r="U65" s="197" t="s">
        <v>357</v>
      </c>
      <c r="V65" s="197" t="s">
        <v>357</v>
      </c>
      <c r="X65" s="197"/>
      <c r="Y65" s="197"/>
    </row>
    <row r="66" spans="1:25" ht="25.5">
      <c r="A66" s="198" t="s">
        <v>551</v>
      </c>
      <c r="B66" s="196" t="s">
        <v>551</v>
      </c>
      <c r="C66" s="199"/>
      <c r="D66" s="197" t="s">
        <v>357</v>
      </c>
      <c r="E66" s="158" t="s">
        <v>552</v>
      </c>
      <c r="G66" s="243"/>
      <c r="H66" s="244" t="s">
        <v>618</v>
      </c>
      <c r="J66" s="243" t="s">
        <v>357</v>
      </c>
      <c r="K66" s="244" t="s">
        <v>618</v>
      </c>
      <c r="M66" s="241" t="s">
        <v>357</v>
      </c>
      <c r="O66" s="197"/>
      <c r="P66" s="197"/>
      <c r="R66" s="197" t="s">
        <v>357</v>
      </c>
      <c r="S66" s="197" t="s">
        <v>357</v>
      </c>
      <c r="U66" s="197" t="s">
        <v>357</v>
      </c>
      <c r="V66" s="197" t="s">
        <v>357</v>
      </c>
      <c r="X66" s="197"/>
      <c r="Y66" s="197"/>
    </row>
  </sheetData>
  <mergeCells count="20">
    <mergeCell ref="G1:H1"/>
    <mergeCell ref="J1:K1"/>
    <mergeCell ref="A2:A3"/>
    <mergeCell ref="B2:B3"/>
    <mergeCell ref="C2:C3"/>
    <mergeCell ref="D2:D3"/>
    <mergeCell ref="E2:E3"/>
    <mergeCell ref="G2:G3"/>
    <mergeCell ref="H2:H3"/>
    <mergeCell ref="J2:J3"/>
    <mergeCell ref="U2:U3"/>
    <mergeCell ref="V2:V3"/>
    <mergeCell ref="X2:X3"/>
    <mergeCell ref="Y2:Y3"/>
    <mergeCell ref="K2:K3"/>
    <mergeCell ref="M2:M3"/>
    <mergeCell ref="O2:O3"/>
    <mergeCell ref="P2:P3"/>
    <mergeCell ref="R2:R3"/>
    <mergeCell ref="S2:S3"/>
  </mergeCells>
  <conditionalFormatting sqref="H10:H28 H30:H66 K7 K16:K17 K23 K26:K27 K33 K35 K37 K41 K46:K48 K50:K66">
    <cfRule type="containsText" dxfId="0" priority="1" operator="containsText" text="no change">
      <formula>NOT(ISERROR(SEARCH("no change",H7)))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Exec Summary</vt:lpstr>
      <vt:lpstr>Useful Statements</vt:lpstr>
      <vt:lpstr>UKIACR PI Table</vt:lpstr>
      <vt:lpstr>PI Data Sheet 1</vt:lpstr>
      <vt:lpstr>PI Data Sheet 2</vt:lpstr>
      <vt:lpstr>PI Data Sheet 3</vt:lpstr>
      <vt:lpstr>Site Selection</vt:lpstr>
      <vt:lpstr>Example Data - Filled in by Reg</vt:lpstr>
      <vt:lpstr>Updated Morphology Codes</vt:lpstr>
      <vt:lpstr>'Example Data - Filled in by Reg'!__xlnm.Print_Area</vt:lpstr>
      <vt:lpstr>'Example Data - Filled in by Reg'!Print_Area</vt:lpstr>
      <vt:lpstr>'Example Data - Filled in by Reg'!Z_6A3BFC15_AA27_4BC4_9E66_A39E846CAEE4_.wvu.PrintArea</vt:lpstr>
      <vt:lpstr>'Example Data - Filled in by Reg'!Z_93F44A21_93EA_4FA1_96DC_D457BC114E6B_.wvu.PrintArea</vt:lpstr>
    </vt:vector>
  </TitlesOfParts>
  <Company>Cancer Research UK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Stewart</dc:creator>
  <cp:lastModifiedBy>Ceri White</cp:lastModifiedBy>
  <cp:lastPrinted>2017-05-09T07:05:42Z</cp:lastPrinted>
  <dcterms:created xsi:type="dcterms:W3CDTF">2015-07-24T09:23:49Z</dcterms:created>
  <dcterms:modified xsi:type="dcterms:W3CDTF">2017-05-09T07:05:51Z</dcterms:modified>
</cp:coreProperties>
</file>